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/Users/benjamin/AlleAktien Dropbox/AlleAktien/Analysen/AlleAktien FMV/"/>
    </mc:Choice>
  </mc:AlternateContent>
  <xr:revisionPtr revIDLastSave="0" documentId="13_ncr:1_{ECE307E0-72A2-5649-AD46-EC2947191EDF}" xr6:coauthVersionLast="45" xr6:coauthVersionMax="45" xr10:uidLastSave="{00000000-0000-0000-0000-000000000000}"/>
  <bookViews>
    <workbookView xWindow="320" yWindow="460" windowWidth="28480" windowHeight="16500" xr2:uid="{86DD9114-E970-8C40-887B-7878793C85B6}"/>
  </bookViews>
  <sheets>
    <sheet name="Netflix" sheetId="10" r:id="rId1"/>
    <sheet name="Adobe" sheetId="9" r:id="rId2"/>
    <sheet name="TTD" sheetId="8" r:id="rId3"/>
    <sheet name="Square" sheetId="7" r:id="rId4"/>
    <sheet name="Amazon" sheetId="6" r:id="rId5"/>
    <sheet name="JNJ" sheetId="5" r:id="rId6"/>
    <sheet name="Unilever" sheetId="4" r:id="rId7"/>
    <sheet name="Visa" sheetId="3" r:id="rId8"/>
    <sheet name="Microsoft" sheetId="1" r:id="rId9"/>
    <sheet name="Apple" sheetId="2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7" i="10" l="1"/>
  <c r="F26" i="10"/>
  <c r="F22" i="10"/>
  <c r="F26" i="8"/>
  <c r="F22" i="8"/>
  <c r="F27" i="8" s="1"/>
  <c r="F28" i="8" s="1"/>
  <c r="F29" i="8" s="1"/>
  <c r="F22" i="7"/>
  <c r="F26" i="7"/>
  <c r="F27" i="7"/>
  <c r="F28" i="7" s="1"/>
  <c r="F29" i="7" s="1"/>
  <c r="F26" i="6"/>
  <c r="F22" i="6"/>
  <c r="F27" i="6" s="1"/>
  <c r="F26" i="3"/>
  <c r="F22" i="3"/>
  <c r="F27" i="3" s="1"/>
  <c r="F28" i="3" s="1"/>
  <c r="F29" i="3" s="1"/>
  <c r="F26" i="1"/>
  <c r="F22" i="1"/>
  <c r="F27" i="1" s="1"/>
  <c r="F28" i="1" s="1"/>
  <c r="F29" i="1" s="1"/>
  <c r="F28" i="10" l="1"/>
  <c r="F29" i="10" s="1"/>
  <c r="F28" i="6"/>
  <c r="F29" i="6" s="1"/>
  <c r="K14" i="7" l="1"/>
  <c r="J14" i="7"/>
  <c r="I14" i="7"/>
  <c r="H14" i="7"/>
  <c r="G14" i="7"/>
  <c r="F14" i="7"/>
  <c r="H11" i="7"/>
  <c r="G11" i="7"/>
  <c r="F14" i="8"/>
  <c r="G14" i="8"/>
  <c r="H14" i="8"/>
  <c r="F11" i="8"/>
  <c r="G11" i="8" s="1"/>
  <c r="H11" i="8" s="1"/>
  <c r="G14" i="3"/>
  <c r="G11" i="3"/>
  <c r="G11" i="1"/>
  <c r="H11" i="1" s="1"/>
  <c r="D12" i="2"/>
  <c r="E12" i="2"/>
  <c r="F12" i="2"/>
  <c r="G11" i="2"/>
  <c r="G14" i="2" s="1"/>
  <c r="H11" i="2" l="1"/>
  <c r="H14" i="2" s="1"/>
  <c r="G12" i="4"/>
  <c r="H12" i="4"/>
  <c r="G13" i="4"/>
  <c r="H13" i="4"/>
  <c r="H11" i="6"/>
  <c r="H13" i="6" s="1"/>
  <c r="G12" i="6"/>
  <c r="G13" i="6"/>
  <c r="H13" i="10"/>
  <c r="G13" i="10"/>
  <c r="G12" i="10"/>
  <c r="H12" i="10"/>
  <c r="G13" i="1"/>
  <c r="H13" i="1"/>
  <c r="D13" i="5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F17" i="10" s="1"/>
  <c r="E16" i="10"/>
  <c r="E17" i="10" s="1"/>
  <c r="D16" i="10"/>
  <c r="D17" i="10" s="1"/>
  <c r="F13" i="10"/>
  <c r="E13" i="10"/>
  <c r="D13" i="10"/>
  <c r="C13" i="10"/>
  <c r="F12" i="10"/>
  <c r="E12" i="10"/>
  <c r="D12" i="10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F17" i="9" s="1"/>
  <c r="E16" i="9"/>
  <c r="E17" i="9" s="1"/>
  <c r="D16" i="9"/>
  <c r="D17" i="9" s="1"/>
  <c r="F13" i="9"/>
  <c r="E13" i="9"/>
  <c r="D13" i="9"/>
  <c r="C13" i="9"/>
  <c r="F12" i="9"/>
  <c r="E12" i="9"/>
  <c r="D12" i="9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F17" i="8" s="1"/>
  <c r="E16" i="8"/>
  <c r="E17" i="8" s="1"/>
  <c r="D16" i="8"/>
  <c r="D17" i="8" s="1"/>
  <c r="E13" i="8"/>
  <c r="D13" i="8"/>
  <c r="C13" i="8"/>
  <c r="E12" i="8"/>
  <c r="D12" i="8"/>
  <c r="D17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F17" i="7" s="1"/>
  <c r="E16" i="7"/>
  <c r="E17" i="7" s="1"/>
  <c r="D16" i="7"/>
  <c r="E13" i="7"/>
  <c r="D13" i="7"/>
  <c r="C13" i="7"/>
  <c r="F12" i="7"/>
  <c r="E12" i="7"/>
  <c r="D12" i="7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F17" i="6" s="1"/>
  <c r="E16" i="6"/>
  <c r="E17" i="6" s="1"/>
  <c r="D16" i="6"/>
  <c r="D17" i="6" s="1"/>
  <c r="F13" i="6"/>
  <c r="E13" i="6"/>
  <c r="D13" i="6"/>
  <c r="C13" i="6"/>
  <c r="F12" i="6"/>
  <c r="E12" i="6"/>
  <c r="D12" i="6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F17" i="5" s="1"/>
  <c r="E16" i="5"/>
  <c r="E17" i="5" s="1"/>
  <c r="D16" i="5"/>
  <c r="D17" i="5" s="1"/>
  <c r="F13" i="5"/>
  <c r="E13" i="5"/>
  <c r="C13" i="5"/>
  <c r="F12" i="5"/>
  <c r="E12" i="5"/>
  <c r="D12" i="5"/>
  <c r="G11" i="5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F17" i="4" s="1"/>
  <c r="E16" i="4"/>
  <c r="E17" i="4" s="1"/>
  <c r="D16" i="4"/>
  <c r="D17" i="4" s="1"/>
  <c r="F13" i="4"/>
  <c r="E13" i="4"/>
  <c r="D13" i="4"/>
  <c r="C13" i="4"/>
  <c r="F12" i="4"/>
  <c r="E12" i="4"/>
  <c r="D12" i="4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F17" i="3" s="1"/>
  <c r="E16" i="3"/>
  <c r="E17" i="3" s="1"/>
  <c r="D16" i="3"/>
  <c r="D17" i="3" s="1"/>
  <c r="F13" i="3"/>
  <c r="E13" i="3"/>
  <c r="D13" i="3"/>
  <c r="C13" i="3"/>
  <c r="F12" i="3"/>
  <c r="E12" i="3"/>
  <c r="D12" i="3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F17" i="2" s="1"/>
  <c r="E16" i="2"/>
  <c r="E17" i="2" s="1"/>
  <c r="D16" i="2"/>
  <c r="D17" i="2" s="1"/>
  <c r="F13" i="2"/>
  <c r="E13" i="2"/>
  <c r="D13" i="2"/>
  <c r="C13" i="2"/>
  <c r="G17" i="4" l="1"/>
  <c r="G17" i="7"/>
  <c r="G17" i="8"/>
  <c r="G17" i="10"/>
  <c r="G17" i="6"/>
  <c r="H17" i="4"/>
  <c r="G17" i="3"/>
  <c r="H11" i="5"/>
  <c r="I11" i="4"/>
  <c r="H11" i="3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G14" i="5" l="1"/>
  <c r="G17" i="5" s="1"/>
  <c r="H17" i="10"/>
  <c r="I11" i="10"/>
  <c r="H17" i="8"/>
  <c r="I11" i="8"/>
  <c r="H17" i="7"/>
  <c r="I11" i="7"/>
  <c r="H17" i="6"/>
  <c r="I11" i="6"/>
  <c r="I11" i="5"/>
  <c r="J11" i="4"/>
  <c r="I14" i="4"/>
  <c r="I17" i="4" s="1"/>
  <c r="H14" i="3"/>
  <c r="H17" i="3" s="1"/>
  <c r="I11" i="3"/>
  <c r="D16" i="1"/>
  <c r="D17" i="1" s="1"/>
  <c r="H14" i="5" l="1"/>
  <c r="H17" i="5" s="1"/>
  <c r="I14" i="10"/>
  <c r="I17" i="10" s="1"/>
  <c r="J11" i="10"/>
  <c r="I14" i="8"/>
  <c r="I17" i="8" s="1"/>
  <c r="J11" i="8"/>
  <c r="I17" i="7"/>
  <c r="J11" i="7"/>
  <c r="I14" i="6"/>
  <c r="I17" i="6" s="1"/>
  <c r="J11" i="6"/>
  <c r="I14" i="5"/>
  <c r="I17" i="5" s="1"/>
  <c r="J11" i="5"/>
  <c r="K11" i="4"/>
  <c r="J14" i="4"/>
  <c r="J17" i="4" s="1"/>
  <c r="I14" i="3"/>
  <c r="I17" i="3" s="1"/>
  <c r="J11" i="3"/>
  <c r="E17" i="1"/>
  <c r="F17" i="1"/>
  <c r="K11" i="10" l="1"/>
  <c r="J14" i="10"/>
  <c r="J17" i="10" s="1"/>
  <c r="K11" i="8"/>
  <c r="J14" i="8"/>
  <c r="J17" i="8" s="1"/>
  <c r="K11" i="7"/>
  <c r="J17" i="7"/>
  <c r="K11" i="6"/>
  <c r="J14" i="6"/>
  <c r="J17" i="6" s="1"/>
  <c r="K11" i="5"/>
  <c r="J14" i="5"/>
  <c r="J17" i="5" s="1"/>
  <c r="K14" i="4"/>
  <c r="K17" i="4" s="1"/>
  <c r="L11" i="4"/>
  <c r="K11" i="3"/>
  <c r="J14" i="3"/>
  <c r="J17" i="3" s="1"/>
  <c r="D12" i="1"/>
  <c r="E12" i="1"/>
  <c r="F12" i="1"/>
  <c r="D13" i="1"/>
  <c r="E13" i="1"/>
  <c r="F13" i="1"/>
  <c r="L11" i="10" l="1"/>
  <c r="K14" i="10"/>
  <c r="K17" i="10" s="1"/>
  <c r="L11" i="8"/>
  <c r="K14" i="8"/>
  <c r="K17" i="8" s="1"/>
  <c r="L11" i="7"/>
  <c r="K17" i="7"/>
  <c r="L11" i="6"/>
  <c r="K14" i="6"/>
  <c r="K17" i="6" s="1"/>
  <c r="L11" i="5"/>
  <c r="K14" i="5"/>
  <c r="K17" i="5" s="1"/>
  <c r="M11" i="4"/>
  <c r="L14" i="4"/>
  <c r="L17" i="4" s="1"/>
  <c r="L11" i="3"/>
  <c r="K14" i="3"/>
  <c r="K17" i="3" s="1"/>
  <c r="L14" i="10" l="1"/>
  <c r="L17" i="10" s="1"/>
  <c r="M11" i="10"/>
  <c r="M11" i="8"/>
  <c r="L14" i="8"/>
  <c r="L17" i="8" s="1"/>
  <c r="L14" i="7"/>
  <c r="L17" i="7" s="1"/>
  <c r="M11" i="7"/>
  <c r="M11" i="6"/>
  <c r="L14" i="6"/>
  <c r="L17" i="6" s="1"/>
  <c r="L14" i="5"/>
  <c r="L17" i="5" s="1"/>
  <c r="M11" i="5"/>
  <c r="M14" i="4"/>
  <c r="M17" i="4" s="1"/>
  <c r="N11" i="4"/>
  <c r="L14" i="3"/>
  <c r="L17" i="3" s="1"/>
  <c r="M11" i="3"/>
  <c r="C13" i="1"/>
  <c r="N11" i="10" l="1"/>
  <c r="M14" i="10"/>
  <c r="M17" i="10" s="1"/>
  <c r="N11" i="8"/>
  <c r="M14" i="8"/>
  <c r="M17" i="8" s="1"/>
  <c r="N11" i="7"/>
  <c r="M14" i="7"/>
  <c r="M17" i="7" s="1"/>
  <c r="N11" i="6"/>
  <c r="M14" i="6"/>
  <c r="M17" i="6" s="1"/>
  <c r="M14" i="5"/>
  <c r="M17" i="5" s="1"/>
  <c r="N11" i="5"/>
  <c r="N14" i="4"/>
  <c r="N17" i="4" s="1"/>
  <c r="O11" i="4"/>
  <c r="M14" i="3"/>
  <c r="M17" i="3" s="1"/>
  <c r="N11" i="3"/>
  <c r="G17" i="1"/>
  <c r="F22" i="4" l="1"/>
  <c r="F27" i="4" s="1"/>
  <c r="F26" i="4"/>
  <c r="N14" i="10"/>
  <c r="N17" i="10" s="1"/>
  <c r="O11" i="10"/>
  <c r="O11" i="8"/>
  <c r="N14" i="8"/>
  <c r="N17" i="8" s="1"/>
  <c r="N14" i="7"/>
  <c r="N17" i="7" s="1"/>
  <c r="O11" i="7"/>
  <c r="O11" i="6"/>
  <c r="N14" i="6"/>
  <c r="N17" i="6" s="1"/>
  <c r="O11" i="5"/>
  <c r="N14" i="5"/>
  <c r="N17" i="5" s="1"/>
  <c r="O14" i="4"/>
  <c r="O17" i="4" s="1"/>
  <c r="P11" i="4"/>
  <c r="O11" i="3"/>
  <c r="N14" i="3"/>
  <c r="N17" i="3" s="1"/>
  <c r="I11" i="1"/>
  <c r="H17" i="1"/>
  <c r="F22" i="5" l="1"/>
  <c r="F27" i="5" s="1"/>
  <c r="F26" i="5"/>
  <c r="F28" i="4"/>
  <c r="F29" i="4" s="1"/>
  <c r="O14" i="10"/>
  <c r="O17" i="10" s="1"/>
  <c r="P11" i="10"/>
  <c r="O14" i="8"/>
  <c r="O17" i="8" s="1"/>
  <c r="P11" i="8"/>
  <c r="O14" i="7"/>
  <c r="O17" i="7" s="1"/>
  <c r="P11" i="7"/>
  <c r="P11" i="6"/>
  <c r="O14" i="6"/>
  <c r="O17" i="6" s="1"/>
  <c r="O14" i="5"/>
  <c r="O17" i="5" s="1"/>
  <c r="P11" i="5"/>
  <c r="P14" i="4"/>
  <c r="P17" i="4" s="1"/>
  <c r="Q11" i="4"/>
  <c r="P11" i="3"/>
  <c r="O14" i="3"/>
  <c r="O17" i="3" s="1"/>
  <c r="I14" i="1"/>
  <c r="I17" i="1" s="1"/>
  <c r="J11" i="1"/>
  <c r="F28" i="5" l="1"/>
  <c r="F29" i="5" s="1"/>
  <c r="P14" i="10"/>
  <c r="P17" i="10" s="1"/>
  <c r="Q11" i="10"/>
  <c r="P14" i="8"/>
  <c r="P17" i="8" s="1"/>
  <c r="Q11" i="8"/>
  <c r="P14" i="7"/>
  <c r="P17" i="7" s="1"/>
  <c r="Q11" i="7"/>
  <c r="P14" i="6"/>
  <c r="P17" i="6" s="1"/>
  <c r="Q11" i="6"/>
  <c r="P14" i="5"/>
  <c r="P17" i="5" s="1"/>
  <c r="Q11" i="5"/>
  <c r="R11" i="4"/>
  <c r="Q14" i="4"/>
  <c r="Q17" i="4" s="1"/>
  <c r="P14" i="3"/>
  <c r="P17" i="3" s="1"/>
  <c r="Q11" i="3"/>
  <c r="J14" i="1"/>
  <c r="J17" i="1" s="1"/>
  <c r="K11" i="1"/>
  <c r="Q14" i="10" l="1"/>
  <c r="Q17" i="10" s="1"/>
  <c r="R11" i="10"/>
  <c r="Q14" i="8"/>
  <c r="Q17" i="8" s="1"/>
  <c r="R11" i="8"/>
  <c r="Q14" i="7"/>
  <c r="Q17" i="7" s="1"/>
  <c r="R11" i="7"/>
  <c r="Q14" i="6"/>
  <c r="Q17" i="6" s="1"/>
  <c r="R11" i="6"/>
  <c r="Q14" i="5"/>
  <c r="Q17" i="5" s="1"/>
  <c r="R11" i="5"/>
  <c r="S11" i="4"/>
  <c r="R14" i="4"/>
  <c r="R17" i="4" s="1"/>
  <c r="Q14" i="3"/>
  <c r="Q17" i="3" s="1"/>
  <c r="R11" i="3"/>
  <c r="K14" i="1"/>
  <c r="K17" i="1" s="1"/>
  <c r="L11" i="1"/>
  <c r="S11" i="10" l="1"/>
  <c r="R14" i="10"/>
  <c r="R17" i="10" s="1"/>
  <c r="S11" i="8"/>
  <c r="R14" i="8"/>
  <c r="R17" i="8" s="1"/>
  <c r="S11" i="7"/>
  <c r="R14" i="7"/>
  <c r="R17" i="7" s="1"/>
  <c r="S11" i="6"/>
  <c r="R14" i="6"/>
  <c r="R17" i="6" s="1"/>
  <c r="R14" i="5"/>
  <c r="R17" i="5" s="1"/>
  <c r="S11" i="5"/>
  <c r="T11" i="4"/>
  <c r="S14" i="4"/>
  <c r="S17" i="4" s="1"/>
  <c r="R14" i="3"/>
  <c r="R17" i="3" s="1"/>
  <c r="S11" i="3"/>
  <c r="M11" i="1"/>
  <c r="L14" i="1"/>
  <c r="L17" i="1" s="1"/>
  <c r="T11" i="10" l="1"/>
  <c r="S14" i="10"/>
  <c r="S17" i="10" s="1"/>
  <c r="T11" i="8"/>
  <c r="S14" i="8"/>
  <c r="S17" i="8" s="1"/>
  <c r="T11" i="7"/>
  <c r="S14" i="7"/>
  <c r="S17" i="7" s="1"/>
  <c r="T11" i="6"/>
  <c r="S14" i="6"/>
  <c r="S17" i="6" s="1"/>
  <c r="T11" i="5"/>
  <c r="S14" i="5"/>
  <c r="S17" i="5" s="1"/>
  <c r="U11" i="4"/>
  <c r="T14" i="4"/>
  <c r="T17" i="4" s="1"/>
  <c r="T11" i="3"/>
  <c r="S14" i="3"/>
  <c r="S17" i="3" s="1"/>
  <c r="N11" i="1"/>
  <c r="M14" i="1"/>
  <c r="M17" i="1" s="1"/>
  <c r="T14" i="10" l="1"/>
  <c r="T17" i="10" s="1"/>
  <c r="U11" i="10"/>
  <c r="T14" i="8"/>
  <c r="T17" i="8" s="1"/>
  <c r="U11" i="8"/>
  <c r="T14" i="7"/>
  <c r="T17" i="7" s="1"/>
  <c r="U11" i="7"/>
  <c r="T14" i="6"/>
  <c r="T17" i="6" s="1"/>
  <c r="U11" i="6"/>
  <c r="T14" i="5"/>
  <c r="T17" i="5" s="1"/>
  <c r="U11" i="5"/>
  <c r="U14" i="4"/>
  <c r="U17" i="4" s="1"/>
  <c r="V11" i="4"/>
  <c r="U11" i="3"/>
  <c r="T14" i="3"/>
  <c r="T17" i="3" s="1"/>
  <c r="O11" i="1"/>
  <c r="N14" i="1"/>
  <c r="V11" i="10" l="1"/>
  <c r="U14" i="10"/>
  <c r="U17" i="10" s="1"/>
  <c r="U14" i="8"/>
  <c r="U17" i="8" s="1"/>
  <c r="V11" i="8"/>
  <c r="U14" i="7"/>
  <c r="U17" i="7" s="1"/>
  <c r="V11" i="7"/>
  <c r="U14" i="6"/>
  <c r="U17" i="6" s="1"/>
  <c r="V11" i="6"/>
  <c r="V11" i="5"/>
  <c r="U14" i="5"/>
  <c r="U17" i="5" s="1"/>
  <c r="V14" i="4"/>
  <c r="V17" i="4" s="1"/>
  <c r="W11" i="4"/>
  <c r="V11" i="3"/>
  <c r="U14" i="3"/>
  <c r="U17" i="3" s="1"/>
  <c r="N17" i="1"/>
  <c r="P11" i="1"/>
  <c r="O14" i="1"/>
  <c r="O17" i="1" s="1"/>
  <c r="W11" i="10" l="1"/>
  <c r="V14" i="10"/>
  <c r="V17" i="10" s="1"/>
  <c r="V14" i="8"/>
  <c r="V17" i="8" s="1"/>
  <c r="W11" i="8"/>
  <c r="V14" i="7"/>
  <c r="V17" i="7" s="1"/>
  <c r="W11" i="7"/>
  <c r="W11" i="6"/>
  <c r="V14" i="6"/>
  <c r="V17" i="6" s="1"/>
  <c r="W11" i="5"/>
  <c r="V14" i="5"/>
  <c r="V17" i="5" s="1"/>
  <c r="W14" i="4"/>
  <c r="W17" i="4" s="1"/>
  <c r="X11" i="4"/>
  <c r="X14" i="4" s="1"/>
  <c r="X17" i="4" s="1"/>
  <c r="Y17" i="4" s="1"/>
  <c r="V14" i="3"/>
  <c r="V17" i="3" s="1"/>
  <c r="W11" i="3"/>
  <c r="Q11" i="1"/>
  <c r="P14" i="1"/>
  <c r="P17" i="1" s="1"/>
  <c r="W14" i="10" l="1"/>
  <c r="W17" i="10" s="1"/>
  <c r="X11" i="10"/>
  <c r="X14" i="10" s="1"/>
  <c r="X17" i="10" s="1"/>
  <c r="Y17" i="10" s="1"/>
  <c r="W14" i="8"/>
  <c r="W17" i="8" s="1"/>
  <c r="X11" i="8"/>
  <c r="X14" i="8" s="1"/>
  <c r="X17" i="8" s="1"/>
  <c r="Y17" i="8" s="1"/>
  <c r="W14" i="7"/>
  <c r="W17" i="7" s="1"/>
  <c r="X11" i="7"/>
  <c r="X14" i="7" s="1"/>
  <c r="X17" i="7" s="1"/>
  <c r="Y17" i="7" s="1"/>
  <c r="X11" i="6"/>
  <c r="X14" i="6" s="1"/>
  <c r="X17" i="6" s="1"/>
  <c r="Y17" i="6" s="1"/>
  <c r="W14" i="6"/>
  <c r="W17" i="6" s="1"/>
  <c r="W14" i="5"/>
  <c r="W17" i="5" s="1"/>
  <c r="X11" i="5"/>
  <c r="X14" i="5" s="1"/>
  <c r="X17" i="5" s="1"/>
  <c r="Y17" i="5" s="1"/>
  <c r="W14" i="3"/>
  <c r="W17" i="3" s="1"/>
  <c r="X11" i="3"/>
  <c r="X14" i="3" s="1"/>
  <c r="X17" i="3" s="1"/>
  <c r="Y17" i="3" s="1"/>
  <c r="Q14" i="1"/>
  <c r="Q17" i="1" s="1"/>
  <c r="R11" i="1"/>
  <c r="R14" i="1" l="1"/>
  <c r="R17" i="1" s="1"/>
  <c r="S11" i="1"/>
  <c r="S14" i="1" l="1"/>
  <c r="S17" i="1" s="1"/>
  <c r="T11" i="1"/>
  <c r="U11" i="1" l="1"/>
  <c r="T14" i="1"/>
  <c r="T17" i="1" s="1"/>
  <c r="V11" i="1" l="1"/>
  <c r="U14" i="1"/>
  <c r="U17" i="1" s="1"/>
  <c r="W11" i="1" l="1"/>
  <c r="V14" i="1"/>
  <c r="V17" i="1" s="1"/>
  <c r="X11" i="1" l="1"/>
  <c r="W14" i="1"/>
  <c r="W17" i="1" s="1"/>
  <c r="X14" i="1" l="1"/>
  <c r="X17" i="1" s="1"/>
  <c r="Y17" i="1" l="1"/>
  <c r="G17" i="2"/>
  <c r="H17" i="2"/>
  <c r="G11" i="9" l="1"/>
  <c r="G14" i="9" s="1"/>
  <c r="G17" i="9" s="1"/>
  <c r="H11" i="9" l="1"/>
  <c r="H14" i="9" s="1"/>
  <c r="H17" i="9" s="1"/>
  <c r="I11" i="9" l="1"/>
  <c r="I14" i="9" s="1"/>
  <c r="I17" i="9" s="1"/>
  <c r="J11" i="9" l="1"/>
  <c r="K11" i="9" s="1"/>
  <c r="J14" i="9"/>
  <c r="J17" i="9" s="1"/>
  <c r="L11" i="9" l="1"/>
  <c r="K14" i="9"/>
  <c r="K17" i="9" s="1"/>
  <c r="M11" i="9" l="1"/>
  <c r="L14" i="9"/>
  <c r="L17" i="9" s="1"/>
  <c r="M14" i="9" l="1"/>
  <c r="M17" i="9" s="1"/>
  <c r="N11" i="9"/>
  <c r="O11" i="9" l="1"/>
  <c r="N14" i="9"/>
  <c r="N17" i="9" s="1"/>
  <c r="F22" i="9" s="1"/>
  <c r="F27" i="9" s="1"/>
  <c r="F26" i="9" l="1"/>
  <c r="F28" i="9" s="1"/>
  <c r="F29" i="9" s="1"/>
  <c r="P11" i="9"/>
  <c r="O14" i="9"/>
  <c r="O17" i="9" s="1"/>
  <c r="Q11" i="9" l="1"/>
  <c r="P14" i="9"/>
  <c r="P17" i="9" s="1"/>
  <c r="Q14" i="9" l="1"/>
  <c r="Q17" i="9" s="1"/>
  <c r="R11" i="9"/>
  <c r="R14" i="9" l="1"/>
  <c r="R17" i="9" s="1"/>
  <c r="S11" i="9"/>
  <c r="S14" i="9" l="1"/>
  <c r="S17" i="9" s="1"/>
  <c r="T11" i="9"/>
  <c r="T14" i="9" l="1"/>
  <c r="T17" i="9" s="1"/>
  <c r="U11" i="9"/>
  <c r="V11" i="9" l="1"/>
  <c r="U14" i="9"/>
  <c r="U17" i="9" s="1"/>
  <c r="W11" i="9" l="1"/>
  <c r="V14" i="9"/>
  <c r="V17" i="9" s="1"/>
  <c r="W14" i="9" l="1"/>
  <c r="W17" i="9" s="1"/>
  <c r="X11" i="9"/>
  <c r="X14" i="9" s="1"/>
  <c r="X17" i="9" s="1"/>
  <c r="Y17" i="9" s="1"/>
  <c r="I11" i="2"/>
  <c r="J11" i="2" s="1"/>
  <c r="K11" i="2" l="1"/>
  <c r="J14" i="2"/>
  <c r="J17" i="2" s="1"/>
  <c r="I14" i="2"/>
  <c r="I17" i="2" s="1"/>
  <c r="K14" i="2" l="1"/>
  <c r="K17" i="2" s="1"/>
  <c r="L11" i="2"/>
  <c r="L14" i="2" l="1"/>
  <c r="L17" i="2" s="1"/>
  <c r="M11" i="2"/>
  <c r="N11" i="2" l="1"/>
  <c r="M14" i="2"/>
  <c r="M17" i="2" s="1"/>
  <c r="O11" i="2" l="1"/>
  <c r="N14" i="2"/>
  <c r="N17" i="2" s="1"/>
  <c r="F26" i="2" s="1"/>
  <c r="F22" i="2" l="1"/>
  <c r="F27" i="2" s="1"/>
  <c r="F28" i="2" s="1"/>
  <c r="F29" i="2" s="1"/>
  <c r="P11" i="2"/>
  <c r="O14" i="2"/>
  <c r="O17" i="2" s="1"/>
  <c r="P14" i="2" l="1"/>
  <c r="P17" i="2" s="1"/>
  <c r="Q11" i="2"/>
  <c r="R11" i="2" l="1"/>
  <c r="Q14" i="2"/>
  <c r="Q17" i="2" s="1"/>
  <c r="R14" i="2" l="1"/>
  <c r="R17" i="2" s="1"/>
  <c r="S11" i="2"/>
  <c r="S14" i="2" l="1"/>
  <c r="S17" i="2" s="1"/>
  <c r="T11" i="2"/>
  <c r="T14" i="2" l="1"/>
  <c r="T17" i="2" s="1"/>
  <c r="U11" i="2"/>
  <c r="U14" i="2" l="1"/>
  <c r="U17" i="2" s="1"/>
  <c r="V11" i="2"/>
  <c r="W11" i="2" l="1"/>
  <c r="V14" i="2"/>
  <c r="V17" i="2" s="1"/>
  <c r="W14" i="2" l="1"/>
  <c r="W17" i="2" s="1"/>
  <c r="X11" i="2"/>
  <c r="X14" i="2" s="1"/>
  <c r="X17" i="2" s="1"/>
  <c r="Y17" i="2" s="1"/>
</calcChain>
</file>

<file path=xl/sharedStrings.xml><?xml version="1.0" encoding="utf-8"?>
<sst xmlns="http://schemas.openxmlformats.org/spreadsheetml/2006/main" count="260" uniqueCount="27">
  <si>
    <t>Fundamental</t>
  </si>
  <si>
    <t>Umsatz-Wachstum, %</t>
  </si>
  <si>
    <t>EBIT</t>
  </si>
  <si>
    <t>EBIT-Marge, %</t>
  </si>
  <si>
    <t>AlleAktien Future Multiple Valuation (FMV)</t>
  </si>
  <si>
    <t>Gewinn 2030</t>
  </si>
  <si>
    <t>KGV 2030</t>
  </si>
  <si>
    <t>USD</t>
  </si>
  <si>
    <t>Verschuldung</t>
  </si>
  <si>
    <t>Prognose »</t>
  </si>
  <si>
    <t>Alle Angaben in Mrd. USD</t>
  </si>
  <si>
    <t>Zinszahlung (4,9% Zinsen)</t>
  </si>
  <si>
    <t>Marktkap. 2030, Mrd.</t>
  </si>
  <si>
    <t>Gesamtrendite</t>
  </si>
  <si>
    <t>Ab 2040</t>
  </si>
  <si>
    <t>Zinszahlungen werden in dieser Rechnung vernachlässigt</t>
  </si>
  <si>
    <t>Umsatz</t>
  </si>
  <si>
    <t>Gewinn (28,9% Unternehmenssteuer)</t>
  </si>
  <si>
    <t>Gewinn (20,9% Unternehmenssteuer)</t>
  </si>
  <si>
    <t>Gewinn (22,2% Unternehmenssteuer)</t>
  </si>
  <si>
    <t>Gewinn (27,7% Unternehmenssteuer)</t>
  </si>
  <si>
    <t>Gewinn (21,8% Unternehmenssteuer)</t>
  </si>
  <si>
    <t>Gewinn (21% Unternehmenssteuer)</t>
  </si>
  <si>
    <t>Ausschüttungsquote</t>
  </si>
  <si>
    <t>Marktkap. heute, Mrd.</t>
  </si>
  <si>
    <t>Dividenden bis 2030, Mrd.</t>
  </si>
  <si>
    <t>Marktkap. + Div. 2030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</si>
</sst>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5" tint="-0.249977111117893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EB7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DF2F7"/>
        <bgColor indexed="64"/>
      </patternFill>
    </fill>
    <fill>
      <patternFill patternType="solid">
        <fgColor rgb="FF9CF5DC"/>
        <bgColor indexed="64"/>
      </patternFill>
    </fill>
    <fill>
      <patternFill patternType="solid">
        <fgColor rgb="FFCBD5E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3">
    <xf numFmtId="0" fontId="0" fillId="0" borderId="0" xfId="0"/>
    <xf numFmtId="9" fontId="1" fillId="2" borderId="0" xfId="1" applyFont="1" applyFill="1"/>
    <xf numFmtId="0" fontId="0" fillId="3" borderId="0" xfId="0" applyFill="1"/>
    <xf numFmtId="9" fontId="0" fillId="3" borderId="0" xfId="1" applyFont="1" applyFill="1"/>
    <xf numFmtId="9" fontId="0" fillId="3" borderId="0" xfId="0" applyNumberFormat="1" applyFill="1"/>
    <xf numFmtId="0" fontId="0" fillId="3" borderId="0" xfId="0" applyFill="1" applyAlignment="1">
      <alignment wrapText="1"/>
    </xf>
    <xf numFmtId="0" fontId="5" fillId="3" borderId="0" xfId="0" applyFont="1" applyFill="1"/>
    <xf numFmtId="0" fontId="4" fillId="3" borderId="0" xfId="0" quotePrefix="1" applyFont="1" applyFill="1"/>
    <xf numFmtId="3" fontId="4" fillId="3" borderId="0" xfId="0" quotePrefix="1" applyNumberFormat="1" applyFont="1" applyFill="1"/>
    <xf numFmtId="0" fontId="0" fillId="4" borderId="0" xfId="0" applyFill="1"/>
    <xf numFmtId="0" fontId="3" fillId="4" borderId="0" xfId="0" applyFont="1" applyFill="1"/>
    <xf numFmtId="0" fontId="3" fillId="4" borderId="0" xfId="0" applyFont="1" applyFill="1" applyAlignment="1">
      <alignment vertical="center" wrapText="1"/>
    </xf>
    <xf numFmtId="3" fontId="0" fillId="4" borderId="0" xfId="0" applyNumberFormat="1" applyFont="1" applyFill="1"/>
    <xf numFmtId="9" fontId="0" fillId="4" borderId="0" xfId="1" applyFont="1" applyFill="1"/>
    <xf numFmtId="3" fontId="0" fillId="4" borderId="0" xfId="0" applyNumberFormat="1" applyFill="1"/>
    <xf numFmtId="9" fontId="0" fillId="5" borderId="0" xfId="1" applyFont="1" applyFill="1"/>
    <xf numFmtId="4" fontId="3" fillId="4" borderId="0" xfId="0" applyNumberFormat="1" applyFont="1" applyFill="1"/>
    <xf numFmtId="4" fontId="0" fillId="4" borderId="0" xfId="0" applyNumberFormat="1" applyFill="1"/>
    <xf numFmtId="9" fontId="1" fillId="2" borderId="0" xfId="1" applyNumberFormat="1" applyFont="1" applyFill="1"/>
    <xf numFmtId="3" fontId="0" fillId="2" borderId="0" xfId="0" applyNumberFormat="1" applyFont="1" applyFill="1"/>
    <xf numFmtId="0" fontId="0" fillId="6" borderId="0" xfId="0" applyFill="1"/>
    <xf numFmtId="0" fontId="3" fillId="6" borderId="0" xfId="0" applyFont="1" applyFill="1"/>
    <xf numFmtId="0" fontId="2" fillId="6" borderId="0" xfId="0" applyFont="1" applyFill="1"/>
    <xf numFmtId="4" fontId="3" fillId="6" borderId="0" xfId="0" applyNumberFormat="1" applyFont="1" applyFill="1"/>
    <xf numFmtId="4" fontId="0" fillId="6" borderId="0" xfId="0" applyNumberFormat="1" applyFill="1"/>
    <xf numFmtId="3" fontId="0" fillId="2" borderId="0" xfId="0" applyNumberFormat="1" applyFill="1"/>
    <xf numFmtId="164" fontId="0" fillId="4" borderId="0" xfId="0" applyNumberFormat="1" applyFont="1" applyFill="1"/>
    <xf numFmtId="4" fontId="0" fillId="5" borderId="0" xfId="0" applyNumberFormat="1" applyFill="1"/>
    <xf numFmtId="164" fontId="0" fillId="4" borderId="0" xfId="0" applyNumberFormat="1" applyFill="1"/>
    <xf numFmtId="0" fontId="0" fillId="3" borderId="0" xfId="0" applyFont="1" applyFill="1"/>
    <xf numFmtId="9" fontId="0" fillId="2" borderId="0" xfId="1" applyFont="1" applyFill="1"/>
    <xf numFmtId="1" fontId="0" fillId="4" borderId="0" xfId="1" applyNumberFormat="1" applyFont="1" applyFill="1"/>
    <xf numFmtId="164" fontId="0" fillId="2" borderId="0" xfId="0" applyNumberFormat="1" applyFill="1"/>
  </cellXfs>
  <cellStyles count="3">
    <cellStyle name="Prozent" xfId="1" builtinId="5"/>
    <cellStyle name="Prozent 2" xfId="2" xr:uid="{7A6FE9AA-E0C4-404C-B5D7-989DCA2EB139}"/>
    <cellStyle name="Standard" xfId="0" builtinId="0"/>
  </cellStyles>
  <dxfs count="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CF5DC"/>
      <color rgb="FFFFEB7D"/>
      <color rgb="FFFFD802"/>
      <color rgb="FFFFFAE0"/>
      <color rgb="FFFFE1E2"/>
      <color rgb="FFEDF2F7"/>
      <color rgb="FFCBD5E0"/>
      <color rgb="FF718096"/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sv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21.svg"/><Relationship Id="rId4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9.sv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11.svg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13.sv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svg"/><Relationship Id="rId2" Type="http://schemas.openxmlformats.org/officeDocument/2006/relationships/image" Target="../media/image14.png"/><Relationship Id="rId1" Type="http://schemas.openxmlformats.org/officeDocument/2006/relationships/image" Target="../media/image1.png"/><Relationship Id="rId5" Type="http://schemas.openxmlformats.org/officeDocument/2006/relationships/image" Target="../media/image3.svg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17.svg"/><Relationship Id="rId4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19.sv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934720</xdr:colOff>
      <xdr:row>2</xdr:row>
      <xdr:rowOff>142240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88B5A1F3-2B57-DB4A-B53A-7C6669B29F22}"/>
            </a:ext>
          </a:extLst>
        </xdr:cNvPr>
        <xdr:cNvSpPr txBox="1"/>
      </xdr:nvSpPr>
      <xdr:spPr>
        <a:xfrm>
          <a:off x="0" y="0"/>
          <a:ext cx="2065020" cy="548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800" b="1">
              <a:solidFill>
                <a:schemeClr val="bg1"/>
              </a:solidFill>
              <a:latin typeface="Publico Text Web" panose="02040502060504060203" pitchFamily="18" charset="77"/>
            </a:rPr>
            <a:t>AlleAktien</a:t>
          </a:r>
        </a:p>
      </xdr:txBody>
    </xdr:sp>
    <xdr:clientData/>
  </xdr:twoCellAnchor>
  <xdr:twoCellAnchor editAs="oneCell">
    <xdr:from>
      <xdr:col>0</xdr:col>
      <xdr:colOff>101600</xdr:colOff>
      <xdr:row>10</xdr:row>
      <xdr:rowOff>139700</xdr:rowOff>
    </xdr:from>
    <xdr:to>
      <xdr:col>0</xdr:col>
      <xdr:colOff>821600</xdr:colOff>
      <xdr:row>16</xdr:row>
      <xdr:rowOff>21500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F5E424AF-E81F-D147-929F-CA50CAD73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" y="21717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313266</xdr:colOff>
      <xdr:row>23</xdr:row>
      <xdr:rowOff>19755</xdr:rowOff>
    </xdr:from>
    <xdr:to>
      <xdr:col>2</xdr:col>
      <xdr:colOff>925266</xdr:colOff>
      <xdr:row>26</xdr:row>
      <xdr:rowOff>23566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2A1A1AF-8E53-4746-9308-F9BD33A1E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07366" y="4312355"/>
          <a:ext cx="612000" cy="61341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934720</xdr:colOff>
      <xdr:row>2</xdr:row>
      <xdr:rowOff>142240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38CB82A5-1F35-8042-9BA0-217691FAF9E8}"/>
            </a:ext>
          </a:extLst>
        </xdr:cNvPr>
        <xdr:cNvSpPr txBox="1"/>
      </xdr:nvSpPr>
      <xdr:spPr>
        <a:xfrm>
          <a:off x="0" y="0"/>
          <a:ext cx="2065020" cy="548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800" b="1">
              <a:solidFill>
                <a:schemeClr val="tx1"/>
              </a:solidFill>
              <a:latin typeface="Publico Text Web" panose="02040502060504060203" pitchFamily="18" charset="77"/>
            </a:rPr>
            <a:t>AlleAktien</a:t>
          </a:r>
        </a:p>
      </xdr:txBody>
    </xdr:sp>
    <xdr:clientData/>
  </xdr:twoCellAnchor>
  <xdr:twoCellAnchor editAs="oneCell">
    <xdr:from>
      <xdr:col>1</xdr:col>
      <xdr:colOff>1114779</xdr:colOff>
      <xdr:row>0</xdr:row>
      <xdr:rowOff>98778</xdr:rowOff>
    </xdr:from>
    <xdr:to>
      <xdr:col>1</xdr:col>
      <xdr:colOff>2342445</xdr:colOff>
      <xdr:row>2</xdr:row>
      <xdr:rowOff>34561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6FEEB114-EC53-B54D-845A-8009A2F34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243668" y="98778"/>
          <a:ext cx="1227666" cy="330894"/>
        </a:xfrm>
        <a:prstGeom prst="rect">
          <a:avLst/>
        </a:prstGeom>
      </xdr:spPr>
    </xdr:pic>
    <xdr:clientData/>
  </xdr:twoCellAnchor>
  <xdr:twoCellAnchor editAs="oneCell">
    <xdr:from>
      <xdr:col>2</xdr:col>
      <xdr:colOff>313266</xdr:colOff>
      <xdr:row>23</xdr:row>
      <xdr:rowOff>19755</xdr:rowOff>
    </xdr:from>
    <xdr:to>
      <xdr:col>2</xdr:col>
      <xdr:colOff>925266</xdr:colOff>
      <xdr:row>26</xdr:row>
      <xdr:rowOff>23566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2DB0E6D1-6F21-2144-A91D-E4CA68204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07366" y="4312355"/>
          <a:ext cx="612000" cy="613411"/>
        </a:xfrm>
        <a:prstGeom prst="rect">
          <a:avLst/>
        </a:prstGeom>
      </xdr:spPr>
    </xdr:pic>
    <xdr:clientData/>
  </xdr:twoCellAnchor>
  <xdr:twoCellAnchor editAs="oneCell">
    <xdr:from>
      <xdr:col>2</xdr:col>
      <xdr:colOff>313266</xdr:colOff>
      <xdr:row>23</xdr:row>
      <xdr:rowOff>19755</xdr:rowOff>
    </xdr:from>
    <xdr:to>
      <xdr:col>2</xdr:col>
      <xdr:colOff>925266</xdr:colOff>
      <xdr:row>26</xdr:row>
      <xdr:rowOff>23566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D49FB1F7-0B12-F143-A4FD-8121AF0F8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07366" y="4312355"/>
          <a:ext cx="612000" cy="61341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934720</xdr:colOff>
      <xdr:row>2</xdr:row>
      <xdr:rowOff>142240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6AB72566-F500-E141-883C-BD8A42CA80BA}"/>
            </a:ext>
          </a:extLst>
        </xdr:cNvPr>
        <xdr:cNvSpPr txBox="1"/>
      </xdr:nvSpPr>
      <xdr:spPr>
        <a:xfrm>
          <a:off x="0" y="0"/>
          <a:ext cx="2065020" cy="548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800" b="1">
              <a:solidFill>
                <a:schemeClr val="bg1"/>
              </a:solidFill>
              <a:latin typeface="Publico Text Web" panose="02040502060504060203" pitchFamily="18" charset="77"/>
            </a:rPr>
            <a:t>AlleAktien</a:t>
          </a:r>
        </a:p>
      </xdr:txBody>
    </xdr:sp>
    <xdr:clientData/>
  </xdr:twoCellAnchor>
  <xdr:twoCellAnchor editAs="oneCell">
    <xdr:from>
      <xdr:col>0</xdr:col>
      <xdr:colOff>101600</xdr:colOff>
      <xdr:row>10</xdr:row>
      <xdr:rowOff>139700</xdr:rowOff>
    </xdr:from>
    <xdr:to>
      <xdr:col>0</xdr:col>
      <xdr:colOff>821600</xdr:colOff>
      <xdr:row>16</xdr:row>
      <xdr:rowOff>21500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9AAE997-659B-7F46-AF5A-257D40F9C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" y="2115256"/>
          <a:ext cx="720000" cy="700244"/>
        </a:xfrm>
        <a:prstGeom prst="rect">
          <a:avLst/>
        </a:prstGeom>
      </xdr:spPr>
    </xdr:pic>
    <xdr:clientData/>
  </xdr:twoCellAnchor>
  <xdr:twoCellAnchor editAs="oneCell">
    <xdr:from>
      <xdr:col>2</xdr:col>
      <xdr:colOff>313266</xdr:colOff>
      <xdr:row>23</xdr:row>
      <xdr:rowOff>19755</xdr:rowOff>
    </xdr:from>
    <xdr:to>
      <xdr:col>2</xdr:col>
      <xdr:colOff>925266</xdr:colOff>
      <xdr:row>26</xdr:row>
      <xdr:rowOff>23566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2180A494-1589-7C4A-9364-925E1B67F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07366" y="4312355"/>
          <a:ext cx="612000" cy="61341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934720</xdr:colOff>
      <xdr:row>2</xdr:row>
      <xdr:rowOff>142240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95DBE1FA-4020-8047-BC92-5FBEDDDDC787}"/>
            </a:ext>
          </a:extLst>
        </xdr:cNvPr>
        <xdr:cNvSpPr txBox="1"/>
      </xdr:nvSpPr>
      <xdr:spPr>
        <a:xfrm>
          <a:off x="0" y="0"/>
          <a:ext cx="2065020" cy="548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800" b="1">
              <a:solidFill>
                <a:schemeClr val="tx1"/>
              </a:solidFill>
              <a:latin typeface="Publico Text Web" panose="02040502060504060203" pitchFamily="18" charset="77"/>
            </a:rPr>
            <a:t>AlleAktien</a:t>
          </a:r>
        </a:p>
      </xdr:txBody>
    </xdr:sp>
    <xdr:clientData/>
  </xdr:twoCellAnchor>
  <xdr:twoCellAnchor editAs="oneCell">
    <xdr:from>
      <xdr:col>1</xdr:col>
      <xdr:colOff>1242284</xdr:colOff>
      <xdr:row>0</xdr:row>
      <xdr:rowOff>42333</xdr:rowOff>
    </xdr:from>
    <xdr:to>
      <xdr:col>1</xdr:col>
      <xdr:colOff>1587135</xdr:colOff>
      <xdr:row>2</xdr:row>
      <xdr:rowOff>56445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8691983C-6089-FD4E-82F0-45E264095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371173" y="42333"/>
          <a:ext cx="344851" cy="409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934720</xdr:colOff>
      <xdr:row>2</xdr:row>
      <xdr:rowOff>142240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ED17048C-DF9A-2446-904F-3ED3FAE479DD}"/>
            </a:ext>
          </a:extLst>
        </xdr:cNvPr>
        <xdr:cNvSpPr txBox="1"/>
      </xdr:nvSpPr>
      <xdr:spPr>
        <a:xfrm>
          <a:off x="0" y="0"/>
          <a:ext cx="2065020" cy="548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800" b="1">
              <a:solidFill>
                <a:schemeClr val="bg1"/>
              </a:solidFill>
              <a:latin typeface="Publico Text Web" panose="02040502060504060203" pitchFamily="18" charset="77"/>
            </a:rPr>
            <a:t>AlleAktien</a:t>
          </a:r>
        </a:p>
      </xdr:txBody>
    </xdr:sp>
    <xdr:clientData/>
  </xdr:twoCellAnchor>
  <xdr:twoCellAnchor editAs="oneCell">
    <xdr:from>
      <xdr:col>0</xdr:col>
      <xdr:colOff>101600</xdr:colOff>
      <xdr:row>10</xdr:row>
      <xdr:rowOff>139700</xdr:rowOff>
    </xdr:from>
    <xdr:to>
      <xdr:col>0</xdr:col>
      <xdr:colOff>821600</xdr:colOff>
      <xdr:row>16</xdr:row>
      <xdr:rowOff>21500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177FE591-AF71-FD43-8D37-DF98A0C84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" y="21717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313266</xdr:colOff>
      <xdr:row>23</xdr:row>
      <xdr:rowOff>19755</xdr:rowOff>
    </xdr:from>
    <xdr:to>
      <xdr:col>2</xdr:col>
      <xdr:colOff>925266</xdr:colOff>
      <xdr:row>26</xdr:row>
      <xdr:rowOff>23566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CABC6B3-245D-8C46-909D-962E4CD7E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07366" y="4312355"/>
          <a:ext cx="612000" cy="61341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934720</xdr:colOff>
      <xdr:row>2</xdr:row>
      <xdr:rowOff>142240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113832E2-D4F6-484D-B0FE-D8C1A3EE11C9}"/>
            </a:ext>
          </a:extLst>
        </xdr:cNvPr>
        <xdr:cNvSpPr txBox="1"/>
      </xdr:nvSpPr>
      <xdr:spPr>
        <a:xfrm>
          <a:off x="0" y="0"/>
          <a:ext cx="2065020" cy="548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800" b="1">
              <a:solidFill>
                <a:schemeClr val="tx1"/>
              </a:solidFill>
              <a:latin typeface="Publico Text Web" panose="02040502060504060203" pitchFamily="18" charset="77"/>
            </a:rPr>
            <a:t>AlleAktien</a:t>
          </a:r>
        </a:p>
      </xdr:txBody>
    </xdr:sp>
    <xdr:clientData/>
  </xdr:twoCellAnchor>
  <xdr:twoCellAnchor editAs="oneCell">
    <xdr:from>
      <xdr:col>1</xdr:col>
      <xdr:colOff>1284112</xdr:colOff>
      <xdr:row>0</xdr:row>
      <xdr:rowOff>56443</xdr:rowOff>
    </xdr:from>
    <xdr:to>
      <xdr:col>2</xdr:col>
      <xdr:colOff>277324</xdr:colOff>
      <xdr:row>2</xdr:row>
      <xdr:rowOff>42333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8129BFFC-1869-D048-9DDD-F5F5DB64E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13001" y="56443"/>
          <a:ext cx="1462656" cy="381001"/>
        </a:xfrm>
        <a:prstGeom prst="rect">
          <a:avLst/>
        </a:prstGeom>
      </xdr:spPr>
    </xdr:pic>
    <xdr:clientData/>
  </xdr:twoCellAnchor>
  <xdr:twoCellAnchor editAs="oneCell">
    <xdr:from>
      <xdr:col>2</xdr:col>
      <xdr:colOff>313266</xdr:colOff>
      <xdr:row>23</xdr:row>
      <xdr:rowOff>19755</xdr:rowOff>
    </xdr:from>
    <xdr:to>
      <xdr:col>2</xdr:col>
      <xdr:colOff>925266</xdr:colOff>
      <xdr:row>26</xdr:row>
      <xdr:rowOff>23566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DDEE4101-5FCC-D942-B811-2F05AB4EC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07366" y="4312355"/>
          <a:ext cx="612000" cy="613411"/>
        </a:xfrm>
        <a:prstGeom prst="rect">
          <a:avLst/>
        </a:prstGeom>
      </xdr:spPr>
    </xdr:pic>
    <xdr:clientData/>
  </xdr:twoCellAnchor>
  <xdr:oneCellAnchor>
    <xdr:from>
      <xdr:col>2</xdr:col>
      <xdr:colOff>313266</xdr:colOff>
      <xdr:row>23</xdr:row>
      <xdr:rowOff>19755</xdr:rowOff>
    </xdr:from>
    <xdr:ext cx="612000" cy="596478"/>
    <xdr:pic>
      <xdr:nvPicPr>
        <xdr:cNvPr id="9" name="Grafik 8">
          <a:extLst>
            <a:ext uri="{FF2B5EF4-FFF2-40B4-BE49-F238E27FC236}">
              <a16:creationId xmlns:a16="http://schemas.microsoft.com/office/drawing/2014/main" id="{CFFDECF6-0A50-5A4B-A17D-5BBF8741D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07366" y="4312355"/>
          <a:ext cx="612000" cy="59647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934720</xdr:colOff>
      <xdr:row>2</xdr:row>
      <xdr:rowOff>142240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AF68DC9B-785D-924E-ABB8-0B5985C1C06A}"/>
            </a:ext>
          </a:extLst>
        </xdr:cNvPr>
        <xdr:cNvSpPr txBox="1"/>
      </xdr:nvSpPr>
      <xdr:spPr>
        <a:xfrm>
          <a:off x="0" y="0"/>
          <a:ext cx="2065020" cy="548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800" b="1">
              <a:solidFill>
                <a:schemeClr val="bg1"/>
              </a:solidFill>
              <a:latin typeface="Publico Text Web" panose="02040502060504060203" pitchFamily="18" charset="77"/>
            </a:rPr>
            <a:t>AlleAktien</a:t>
          </a:r>
        </a:p>
      </xdr:txBody>
    </xdr:sp>
    <xdr:clientData/>
  </xdr:twoCellAnchor>
  <xdr:twoCellAnchor editAs="oneCell">
    <xdr:from>
      <xdr:col>0</xdr:col>
      <xdr:colOff>101600</xdr:colOff>
      <xdr:row>10</xdr:row>
      <xdr:rowOff>139700</xdr:rowOff>
    </xdr:from>
    <xdr:to>
      <xdr:col>0</xdr:col>
      <xdr:colOff>821600</xdr:colOff>
      <xdr:row>16</xdr:row>
      <xdr:rowOff>21500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79DA10B3-3C65-BB4D-AA1D-EB040920E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" y="21717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313266</xdr:colOff>
      <xdr:row>23</xdr:row>
      <xdr:rowOff>19755</xdr:rowOff>
    </xdr:from>
    <xdr:to>
      <xdr:col>2</xdr:col>
      <xdr:colOff>925266</xdr:colOff>
      <xdr:row>26</xdr:row>
      <xdr:rowOff>23566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560A716F-A4B8-874C-A5BF-2C63AD245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07366" y="4312355"/>
          <a:ext cx="612000" cy="61341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934720</xdr:colOff>
      <xdr:row>2</xdr:row>
      <xdr:rowOff>142240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AC2B8B64-5A0B-0D40-A4E5-681DA2EDD6B5}"/>
            </a:ext>
          </a:extLst>
        </xdr:cNvPr>
        <xdr:cNvSpPr txBox="1"/>
      </xdr:nvSpPr>
      <xdr:spPr>
        <a:xfrm>
          <a:off x="0" y="0"/>
          <a:ext cx="2065020" cy="548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800" b="1">
              <a:solidFill>
                <a:schemeClr val="tx1"/>
              </a:solidFill>
              <a:latin typeface="Publico Text Web" panose="02040502060504060203" pitchFamily="18" charset="77"/>
            </a:rPr>
            <a:t>AlleAktien</a:t>
          </a:r>
        </a:p>
      </xdr:txBody>
    </xdr:sp>
    <xdr:clientData/>
  </xdr:twoCellAnchor>
  <xdr:twoCellAnchor editAs="oneCell">
    <xdr:from>
      <xdr:col>1</xdr:col>
      <xdr:colOff>1023592</xdr:colOff>
      <xdr:row>0</xdr:row>
      <xdr:rowOff>70556</xdr:rowOff>
    </xdr:from>
    <xdr:to>
      <xdr:col>3</xdr:col>
      <xdr:colOff>240194</xdr:colOff>
      <xdr:row>3</xdr:row>
      <xdr:rowOff>70555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22B46557-2ABE-8E49-9D28-BD43427C5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2481" y="70556"/>
          <a:ext cx="2899602" cy="592666"/>
        </a:xfrm>
        <a:prstGeom prst="rect">
          <a:avLst/>
        </a:prstGeom>
      </xdr:spPr>
    </xdr:pic>
    <xdr:clientData/>
  </xdr:twoCellAnchor>
  <xdr:oneCellAnchor>
    <xdr:from>
      <xdr:col>2</xdr:col>
      <xdr:colOff>313266</xdr:colOff>
      <xdr:row>23</xdr:row>
      <xdr:rowOff>19755</xdr:rowOff>
    </xdr:from>
    <xdr:ext cx="612000" cy="596478"/>
    <xdr:pic>
      <xdr:nvPicPr>
        <xdr:cNvPr id="8" name="Grafik 7">
          <a:extLst>
            <a:ext uri="{FF2B5EF4-FFF2-40B4-BE49-F238E27FC236}">
              <a16:creationId xmlns:a16="http://schemas.microsoft.com/office/drawing/2014/main" id="{27A033E4-9C2C-314F-AD70-886A2A7E6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07366" y="4312355"/>
          <a:ext cx="612000" cy="613411"/>
        </a:xfrm>
        <a:prstGeom prst="rect">
          <a:avLst/>
        </a:prstGeom>
      </xdr:spPr>
    </xdr:pic>
    <xdr:clientData/>
  </xdr:oneCellAnchor>
  <xdr:oneCellAnchor>
    <xdr:from>
      <xdr:col>2</xdr:col>
      <xdr:colOff>313266</xdr:colOff>
      <xdr:row>23</xdr:row>
      <xdr:rowOff>19755</xdr:rowOff>
    </xdr:from>
    <xdr:ext cx="612000" cy="596479"/>
    <xdr:pic>
      <xdr:nvPicPr>
        <xdr:cNvPr id="9" name="Grafik 8">
          <a:extLst>
            <a:ext uri="{FF2B5EF4-FFF2-40B4-BE49-F238E27FC236}">
              <a16:creationId xmlns:a16="http://schemas.microsoft.com/office/drawing/2014/main" id="{07AB2283-6724-D24A-963D-CD702FA73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07366" y="4312355"/>
          <a:ext cx="612000" cy="59647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934720</xdr:colOff>
      <xdr:row>2</xdr:row>
      <xdr:rowOff>142240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FDC466C1-767D-0F43-A6B4-104C4F0771D0}"/>
            </a:ext>
          </a:extLst>
        </xdr:cNvPr>
        <xdr:cNvSpPr txBox="1"/>
      </xdr:nvSpPr>
      <xdr:spPr>
        <a:xfrm>
          <a:off x="0" y="0"/>
          <a:ext cx="2065020" cy="548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800" b="1">
              <a:solidFill>
                <a:schemeClr val="bg1"/>
              </a:solidFill>
              <a:latin typeface="Publico Text Web" panose="02040502060504060203" pitchFamily="18" charset="77"/>
            </a:rPr>
            <a:t>AlleAktien</a:t>
          </a:r>
        </a:p>
      </xdr:txBody>
    </xdr:sp>
    <xdr:clientData/>
  </xdr:twoCellAnchor>
  <xdr:twoCellAnchor editAs="oneCell">
    <xdr:from>
      <xdr:col>0</xdr:col>
      <xdr:colOff>101600</xdr:colOff>
      <xdr:row>10</xdr:row>
      <xdr:rowOff>139700</xdr:rowOff>
    </xdr:from>
    <xdr:to>
      <xdr:col>0</xdr:col>
      <xdr:colOff>821600</xdr:colOff>
      <xdr:row>16</xdr:row>
      <xdr:rowOff>21500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8C1CE3B0-2A39-3F45-9128-ABEC2FF4E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" y="21717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313266</xdr:colOff>
      <xdr:row>23</xdr:row>
      <xdr:rowOff>19755</xdr:rowOff>
    </xdr:from>
    <xdr:to>
      <xdr:col>2</xdr:col>
      <xdr:colOff>925266</xdr:colOff>
      <xdr:row>26</xdr:row>
      <xdr:rowOff>23566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B45BC9C9-5DC0-784F-A594-8D7872E69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07366" y="4312355"/>
          <a:ext cx="612000" cy="61341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934720</xdr:colOff>
      <xdr:row>2</xdr:row>
      <xdr:rowOff>142240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5123E222-1C8F-A34D-A5B6-1A56B236884B}"/>
            </a:ext>
          </a:extLst>
        </xdr:cNvPr>
        <xdr:cNvSpPr txBox="1"/>
      </xdr:nvSpPr>
      <xdr:spPr>
        <a:xfrm>
          <a:off x="0" y="0"/>
          <a:ext cx="2065020" cy="548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800" b="1">
              <a:solidFill>
                <a:schemeClr val="tx1"/>
              </a:solidFill>
              <a:latin typeface="Publico Text Web" panose="02040502060504060203" pitchFamily="18" charset="77"/>
            </a:rPr>
            <a:t>AlleAktien</a:t>
          </a:r>
        </a:p>
      </xdr:txBody>
    </xdr:sp>
    <xdr:clientData/>
  </xdr:twoCellAnchor>
  <xdr:twoCellAnchor editAs="oneCell">
    <xdr:from>
      <xdr:col>1</xdr:col>
      <xdr:colOff>1128889</xdr:colOff>
      <xdr:row>0</xdr:row>
      <xdr:rowOff>70554</xdr:rowOff>
    </xdr:from>
    <xdr:to>
      <xdr:col>2</xdr:col>
      <xdr:colOff>172871</xdr:colOff>
      <xdr:row>2</xdr:row>
      <xdr:rowOff>42334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A0AFD885-08D0-0545-A932-28C94A9ED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257778" y="70554"/>
          <a:ext cx="1513426" cy="366891"/>
        </a:xfrm>
        <a:prstGeom prst="rect">
          <a:avLst/>
        </a:prstGeom>
      </xdr:spPr>
    </xdr:pic>
    <xdr:clientData/>
  </xdr:twoCellAnchor>
  <xdr:oneCellAnchor>
    <xdr:from>
      <xdr:col>2</xdr:col>
      <xdr:colOff>313266</xdr:colOff>
      <xdr:row>23</xdr:row>
      <xdr:rowOff>19755</xdr:rowOff>
    </xdr:from>
    <xdr:ext cx="612000" cy="596479"/>
    <xdr:pic>
      <xdr:nvPicPr>
        <xdr:cNvPr id="7" name="Grafik 6">
          <a:extLst>
            <a:ext uri="{FF2B5EF4-FFF2-40B4-BE49-F238E27FC236}">
              <a16:creationId xmlns:a16="http://schemas.microsoft.com/office/drawing/2014/main" id="{CF1910B4-74B0-4740-BADE-23C83FBBE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07366" y="4299655"/>
          <a:ext cx="612000" cy="613412"/>
        </a:xfrm>
        <a:prstGeom prst="rect">
          <a:avLst/>
        </a:prstGeom>
      </xdr:spPr>
    </xdr:pic>
    <xdr:clientData/>
  </xdr:oneCellAnchor>
  <xdr:oneCellAnchor>
    <xdr:from>
      <xdr:col>2</xdr:col>
      <xdr:colOff>313266</xdr:colOff>
      <xdr:row>23</xdr:row>
      <xdr:rowOff>19755</xdr:rowOff>
    </xdr:from>
    <xdr:ext cx="612000" cy="596478"/>
    <xdr:pic>
      <xdr:nvPicPr>
        <xdr:cNvPr id="8" name="Grafik 7">
          <a:extLst>
            <a:ext uri="{FF2B5EF4-FFF2-40B4-BE49-F238E27FC236}">
              <a16:creationId xmlns:a16="http://schemas.microsoft.com/office/drawing/2014/main" id="{64304386-BCE6-CA47-AACD-44BC89621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07366" y="4299655"/>
          <a:ext cx="612000" cy="61341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934720</xdr:colOff>
      <xdr:row>2</xdr:row>
      <xdr:rowOff>142240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AAE9086B-64AA-4347-909A-74FC63FFABD5}"/>
            </a:ext>
          </a:extLst>
        </xdr:cNvPr>
        <xdr:cNvSpPr txBox="1"/>
      </xdr:nvSpPr>
      <xdr:spPr>
        <a:xfrm>
          <a:off x="0" y="0"/>
          <a:ext cx="2065020" cy="548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800" b="1">
              <a:solidFill>
                <a:schemeClr val="bg1"/>
              </a:solidFill>
              <a:latin typeface="Publico Text Web" panose="02040502060504060203" pitchFamily="18" charset="77"/>
            </a:rPr>
            <a:t>AlleAktien</a:t>
          </a:r>
        </a:p>
      </xdr:txBody>
    </xdr:sp>
    <xdr:clientData/>
  </xdr:twoCellAnchor>
  <xdr:twoCellAnchor editAs="oneCell">
    <xdr:from>
      <xdr:col>0</xdr:col>
      <xdr:colOff>101600</xdr:colOff>
      <xdr:row>10</xdr:row>
      <xdr:rowOff>139700</xdr:rowOff>
    </xdr:from>
    <xdr:to>
      <xdr:col>0</xdr:col>
      <xdr:colOff>821600</xdr:colOff>
      <xdr:row>16</xdr:row>
      <xdr:rowOff>35611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612C88C-5118-0145-81F9-19E75B010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" y="21717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313266</xdr:colOff>
      <xdr:row>23</xdr:row>
      <xdr:rowOff>19755</xdr:rowOff>
    </xdr:from>
    <xdr:to>
      <xdr:col>2</xdr:col>
      <xdr:colOff>925266</xdr:colOff>
      <xdr:row>26</xdr:row>
      <xdr:rowOff>23567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C7126497-40A1-274F-BE8F-3CA844B52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07366" y="4312355"/>
          <a:ext cx="612000" cy="61341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934720</xdr:colOff>
      <xdr:row>2</xdr:row>
      <xdr:rowOff>142240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E3952EBD-0490-5643-8151-699D747DA7FA}"/>
            </a:ext>
          </a:extLst>
        </xdr:cNvPr>
        <xdr:cNvSpPr txBox="1"/>
      </xdr:nvSpPr>
      <xdr:spPr>
        <a:xfrm>
          <a:off x="0" y="0"/>
          <a:ext cx="2065020" cy="548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800" b="1">
              <a:solidFill>
                <a:schemeClr val="tx1"/>
              </a:solidFill>
              <a:latin typeface="Publico Text Web" panose="02040502060504060203" pitchFamily="18" charset="77"/>
            </a:rPr>
            <a:t>AlleAktien</a:t>
          </a:r>
        </a:p>
      </xdr:txBody>
    </xdr:sp>
    <xdr:clientData/>
  </xdr:twoCellAnchor>
  <xdr:twoCellAnchor editAs="oneCell">
    <xdr:from>
      <xdr:col>1</xdr:col>
      <xdr:colOff>1142999</xdr:colOff>
      <xdr:row>0</xdr:row>
      <xdr:rowOff>98779</xdr:rowOff>
    </xdr:from>
    <xdr:to>
      <xdr:col>2</xdr:col>
      <xdr:colOff>366889</xdr:colOff>
      <xdr:row>3</xdr:row>
      <xdr:rowOff>14112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8D7B785-9BA1-584F-BB00-829F173CE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271888" y="98779"/>
          <a:ext cx="1693334" cy="5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313266</xdr:colOff>
      <xdr:row>23</xdr:row>
      <xdr:rowOff>19755</xdr:rowOff>
    </xdr:from>
    <xdr:to>
      <xdr:col>2</xdr:col>
      <xdr:colOff>925266</xdr:colOff>
      <xdr:row>26</xdr:row>
      <xdr:rowOff>23566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E58D3F68-FC7F-6940-B659-4961CC358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07366" y="4312355"/>
          <a:ext cx="612000" cy="61341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934720</xdr:colOff>
      <xdr:row>2</xdr:row>
      <xdr:rowOff>142240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F44D1325-C2FB-AB45-B061-4405120E23D0}"/>
            </a:ext>
          </a:extLst>
        </xdr:cNvPr>
        <xdr:cNvSpPr txBox="1"/>
      </xdr:nvSpPr>
      <xdr:spPr>
        <a:xfrm>
          <a:off x="0" y="0"/>
          <a:ext cx="2065020" cy="548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800" b="1">
              <a:solidFill>
                <a:schemeClr val="bg1"/>
              </a:solidFill>
              <a:latin typeface="Publico Text Web" panose="02040502060504060203" pitchFamily="18" charset="77"/>
            </a:rPr>
            <a:t>AlleAktien</a:t>
          </a:r>
        </a:p>
      </xdr:txBody>
    </xdr:sp>
    <xdr:clientData/>
  </xdr:twoCellAnchor>
  <xdr:twoCellAnchor editAs="oneCell">
    <xdr:from>
      <xdr:col>0</xdr:col>
      <xdr:colOff>101600</xdr:colOff>
      <xdr:row>10</xdr:row>
      <xdr:rowOff>139700</xdr:rowOff>
    </xdr:from>
    <xdr:to>
      <xdr:col>0</xdr:col>
      <xdr:colOff>821600</xdr:colOff>
      <xdr:row>16</xdr:row>
      <xdr:rowOff>21500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575A439-78DE-C045-8752-B9B9EAF8F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" y="21717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313266</xdr:colOff>
      <xdr:row>23</xdr:row>
      <xdr:rowOff>19755</xdr:rowOff>
    </xdr:from>
    <xdr:to>
      <xdr:col>2</xdr:col>
      <xdr:colOff>925266</xdr:colOff>
      <xdr:row>26</xdr:row>
      <xdr:rowOff>23566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53456A10-D084-C740-8877-5791A0302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07366" y="4312355"/>
          <a:ext cx="612000" cy="61341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934720</xdr:colOff>
      <xdr:row>2</xdr:row>
      <xdr:rowOff>142240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DD88B005-F1AE-CD40-8F3B-614194432C99}"/>
            </a:ext>
          </a:extLst>
        </xdr:cNvPr>
        <xdr:cNvSpPr txBox="1"/>
      </xdr:nvSpPr>
      <xdr:spPr>
        <a:xfrm>
          <a:off x="0" y="0"/>
          <a:ext cx="2065020" cy="548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800" b="1">
              <a:solidFill>
                <a:schemeClr val="tx1"/>
              </a:solidFill>
              <a:latin typeface="Publico Text Web" panose="02040502060504060203" pitchFamily="18" charset="77"/>
            </a:rPr>
            <a:t>AlleAktien</a:t>
          </a:r>
        </a:p>
      </xdr:txBody>
    </xdr:sp>
    <xdr:clientData/>
  </xdr:twoCellAnchor>
  <xdr:twoCellAnchor editAs="oneCell">
    <xdr:from>
      <xdr:col>1</xdr:col>
      <xdr:colOff>1171220</xdr:colOff>
      <xdr:row>0</xdr:row>
      <xdr:rowOff>98778</xdr:rowOff>
    </xdr:from>
    <xdr:to>
      <xdr:col>2</xdr:col>
      <xdr:colOff>1128889</xdr:colOff>
      <xdr:row>2</xdr:row>
      <xdr:rowOff>164818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4B049DD0-486B-F645-8708-1C8879F28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300109" y="98778"/>
          <a:ext cx="2427113" cy="4611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934720</xdr:colOff>
      <xdr:row>2</xdr:row>
      <xdr:rowOff>142240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B938B9DD-2A33-C34B-A2B8-9798521061D0}"/>
            </a:ext>
          </a:extLst>
        </xdr:cNvPr>
        <xdr:cNvSpPr txBox="1"/>
      </xdr:nvSpPr>
      <xdr:spPr>
        <a:xfrm>
          <a:off x="0" y="0"/>
          <a:ext cx="2065020" cy="548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800" b="1">
              <a:solidFill>
                <a:schemeClr val="bg1"/>
              </a:solidFill>
              <a:latin typeface="Publico Text Web" panose="02040502060504060203" pitchFamily="18" charset="77"/>
            </a:rPr>
            <a:t>AlleAktien</a:t>
          </a:r>
        </a:p>
      </xdr:txBody>
    </xdr:sp>
    <xdr:clientData/>
  </xdr:twoCellAnchor>
  <xdr:twoCellAnchor editAs="oneCell">
    <xdr:from>
      <xdr:col>0</xdr:col>
      <xdr:colOff>101600</xdr:colOff>
      <xdr:row>10</xdr:row>
      <xdr:rowOff>139700</xdr:rowOff>
    </xdr:from>
    <xdr:to>
      <xdr:col>0</xdr:col>
      <xdr:colOff>821600</xdr:colOff>
      <xdr:row>16</xdr:row>
      <xdr:rowOff>21500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5F48BE41-C8AD-A544-BC75-1E981F354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" y="2171700"/>
          <a:ext cx="720000" cy="72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934720</xdr:colOff>
      <xdr:row>2</xdr:row>
      <xdr:rowOff>142240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1B8583B1-0B26-9D49-A6C4-4492D64EFC9E}"/>
            </a:ext>
          </a:extLst>
        </xdr:cNvPr>
        <xdr:cNvSpPr txBox="1"/>
      </xdr:nvSpPr>
      <xdr:spPr>
        <a:xfrm>
          <a:off x="0" y="0"/>
          <a:ext cx="2065020" cy="548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800" b="1">
              <a:solidFill>
                <a:schemeClr val="tx1"/>
              </a:solidFill>
              <a:latin typeface="Publico Text Web" panose="02040502060504060203" pitchFamily="18" charset="77"/>
            </a:rPr>
            <a:t>AlleAktien</a:t>
          </a:r>
        </a:p>
      </xdr:txBody>
    </xdr:sp>
    <xdr:clientData/>
  </xdr:twoCellAnchor>
  <xdr:twoCellAnchor editAs="oneCell">
    <xdr:from>
      <xdr:col>1</xdr:col>
      <xdr:colOff>1199444</xdr:colOff>
      <xdr:row>0</xdr:row>
      <xdr:rowOff>70557</xdr:rowOff>
    </xdr:from>
    <xdr:to>
      <xdr:col>1</xdr:col>
      <xdr:colOff>1763889</xdr:colOff>
      <xdr:row>3</xdr:row>
      <xdr:rowOff>100600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7F39C9A8-D98F-6E49-9C95-A6F468319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328333" y="70557"/>
          <a:ext cx="564445" cy="622710"/>
        </a:xfrm>
        <a:prstGeom prst="rect">
          <a:avLst/>
        </a:prstGeom>
      </xdr:spPr>
    </xdr:pic>
    <xdr:clientData/>
  </xdr:twoCellAnchor>
  <xdr:twoCellAnchor editAs="oneCell">
    <xdr:from>
      <xdr:col>2</xdr:col>
      <xdr:colOff>313266</xdr:colOff>
      <xdr:row>23</xdr:row>
      <xdr:rowOff>19755</xdr:rowOff>
    </xdr:from>
    <xdr:to>
      <xdr:col>2</xdr:col>
      <xdr:colOff>925266</xdr:colOff>
      <xdr:row>26</xdr:row>
      <xdr:rowOff>23566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F4AEC761-5080-1F47-BBEF-A8C9D04A1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3907366" y="4312355"/>
          <a:ext cx="612000" cy="6134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934720</xdr:colOff>
      <xdr:row>2</xdr:row>
      <xdr:rowOff>142240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BE6803A-6A86-2F45-886E-6DD30F25CE35}"/>
            </a:ext>
          </a:extLst>
        </xdr:cNvPr>
        <xdr:cNvSpPr txBox="1"/>
      </xdr:nvSpPr>
      <xdr:spPr>
        <a:xfrm>
          <a:off x="0" y="0"/>
          <a:ext cx="2065020" cy="548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800" b="1">
              <a:solidFill>
                <a:schemeClr val="bg1"/>
              </a:solidFill>
              <a:latin typeface="Publico Text Web" panose="02040502060504060203" pitchFamily="18" charset="77"/>
            </a:rPr>
            <a:t>AlleAktien</a:t>
          </a:r>
        </a:p>
      </xdr:txBody>
    </xdr:sp>
    <xdr:clientData/>
  </xdr:twoCellAnchor>
  <xdr:twoCellAnchor editAs="oneCell">
    <xdr:from>
      <xdr:col>0</xdr:col>
      <xdr:colOff>101600</xdr:colOff>
      <xdr:row>10</xdr:row>
      <xdr:rowOff>139700</xdr:rowOff>
    </xdr:from>
    <xdr:to>
      <xdr:col>0</xdr:col>
      <xdr:colOff>821600</xdr:colOff>
      <xdr:row>16</xdr:row>
      <xdr:rowOff>21500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9BDF524-82A7-4F42-8AFA-284BFBE57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" y="21717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313266</xdr:colOff>
      <xdr:row>23</xdr:row>
      <xdr:rowOff>19755</xdr:rowOff>
    </xdr:from>
    <xdr:to>
      <xdr:col>2</xdr:col>
      <xdr:colOff>925266</xdr:colOff>
      <xdr:row>26</xdr:row>
      <xdr:rowOff>23566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489E3B95-F6D0-4C40-AB14-B7070BFF6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07366" y="4312355"/>
          <a:ext cx="612000" cy="61341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934720</xdr:colOff>
      <xdr:row>2</xdr:row>
      <xdr:rowOff>142240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30CF59A0-8C63-5D4E-80DB-6C04A2CE927B}"/>
            </a:ext>
          </a:extLst>
        </xdr:cNvPr>
        <xdr:cNvSpPr txBox="1"/>
      </xdr:nvSpPr>
      <xdr:spPr>
        <a:xfrm>
          <a:off x="0" y="0"/>
          <a:ext cx="2065020" cy="548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800" b="1">
              <a:solidFill>
                <a:schemeClr val="tx1"/>
              </a:solidFill>
              <a:latin typeface="Publico Text Web" panose="02040502060504060203" pitchFamily="18" charset="77"/>
            </a:rPr>
            <a:t>AlleAktien</a:t>
          </a:r>
        </a:p>
      </xdr:txBody>
    </xdr:sp>
    <xdr:clientData/>
  </xdr:twoCellAnchor>
  <xdr:twoCellAnchor editAs="oneCell">
    <xdr:from>
      <xdr:col>1</xdr:col>
      <xdr:colOff>1171222</xdr:colOff>
      <xdr:row>0</xdr:row>
      <xdr:rowOff>70555</xdr:rowOff>
    </xdr:from>
    <xdr:to>
      <xdr:col>1</xdr:col>
      <xdr:colOff>2342332</xdr:colOff>
      <xdr:row>2</xdr:row>
      <xdr:rowOff>56445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CAB1EBEF-7B93-F440-AA3F-C43AD8BD8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300111" y="70555"/>
          <a:ext cx="1171110" cy="3810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934720</xdr:colOff>
      <xdr:row>2</xdr:row>
      <xdr:rowOff>142240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27F04FD8-EEB4-2B4E-8E96-5EB5A93FCF2F}"/>
            </a:ext>
          </a:extLst>
        </xdr:cNvPr>
        <xdr:cNvSpPr txBox="1"/>
      </xdr:nvSpPr>
      <xdr:spPr>
        <a:xfrm>
          <a:off x="0" y="0"/>
          <a:ext cx="2062480" cy="548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800" b="1">
              <a:solidFill>
                <a:schemeClr val="bg1"/>
              </a:solidFill>
              <a:latin typeface="Publico Text Web" panose="02040502060504060203" pitchFamily="18" charset="77"/>
            </a:rPr>
            <a:t>AlleAktien</a:t>
          </a:r>
        </a:p>
      </xdr:txBody>
    </xdr:sp>
    <xdr:clientData/>
  </xdr:twoCellAnchor>
  <xdr:twoCellAnchor editAs="oneCell">
    <xdr:from>
      <xdr:col>0</xdr:col>
      <xdr:colOff>101600</xdr:colOff>
      <xdr:row>10</xdr:row>
      <xdr:rowOff>139700</xdr:rowOff>
    </xdr:from>
    <xdr:to>
      <xdr:col>0</xdr:col>
      <xdr:colOff>821600</xdr:colOff>
      <xdr:row>16</xdr:row>
      <xdr:rowOff>21500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1DA7AB3-467C-0E43-8B2E-BD46C9E3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" y="21717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313266</xdr:colOff>
      <xdr:row>23</xdr:row>
      <xdr:rowOff>19755</xdr:rowOff>
    </xdr:from>
    <xdr:to>
      <xdr:col>2</xdr:col>
      <xdr:colOff>925266</xdr:colOff>
      <xdr:row>26</xdr:row>
      <xdr:rowOff>23566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3420C633-4206-3140-9D88-37A414755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11599" y="4196644"/>
          <a:ext cx="612000" cy="59647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934720</xdr:colOff>
      <xdr:row>2</xdr:row>
      <xdr:rowOff>142240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E68EDBB-8E08-7C40-9938-84767D184AD0}"/>
            </a:ext>
          </a:extLst>
        </xdr:cNvPr>
        <xdr:cNvSpPr txBox="1"/>
      </xdr:nvSpPr>
      <xdr:spPr>
        <a:xfrm>
          <a:off x="0" y="0"/>
          <a:ext cx="2059577" cy="5413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800" b="1">
              <a:solidFill>
                <a:schemeClr val="tx1"/>
              </a:solidFill>
              <a:latin typeface="Publico Text Web" panose="02040502060504060203" pitchFamily="18" charset="77"/>
            </a:rPr>
            <a:t>AlleAktien</a:t>
          </a:r>
        </a:p>
      </xdr:txBody>
    </xdr:sp>
    <xdr:clientData/>
  </xdr:twoCellAnchor>
  <xdr:twoCellAnchor editAs="oneCell">
    <xdr:from>
      <xdr:col>1</xdr:col>
      <xdr:colOff>1086556</xdr:colOff>
      <xdr:row>0</xdr:row>
      <xdr:rowOff>70557</xdr:rowOff>
    </xdr:from>
    <xdr:to>
      <xdr:col>2</xdr:col>
      <xdr:colOff>614710</xdr:colOff>
      <xdr:row>2</xdr:row>
      <xdr:rowOff>98778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B428D00D-9297-A34A-AE0F-257602D29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215445" y="70557"/>
          <a:ext cx="1997598" cy="4233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046B9-4FA6-BE40-9C35-E023DD7EBB72}">
  <sheetPr codeName="Tabelle10"/>
  <dimension ref="A1:CB31"/>
  <sheetViews>
    <sheetView tabSelected="1" zoomScale="90" zoomScaleNormal="90" workbookViewId="0">
      <selection activeCell="O32" sqref="O32"/>
    </sheetView>
  </sheetViews>
  <sheetFormatPr baseColWidth="10" defaultColWidth="10.6640625" defaultRowHeight="16" x14ac:dyDescent="0.2"/>
  <cols>
    <col min="1" max="1" width="14.83203125" style="2" customWidth="1"/>
    <col min="2" max="2" width="32.33203125" style="2" customWidth="1"/>
    <col min="3" max="3" width="16" style="2" bestFit="1" customWidth="1"/>
    <col min="4" max="4" width="16.1640625" style="2" customWidth="1"/>
    <col min="5" max="5" width="14.1640625" style="2" customWidth="1"/>
    <col min="6" max="6" width="13.6640625" style="2" customWidth="1"/>
    <col min="7" max="7" width="14.83203125" style="2" customWidth="1"/>
    <col min="8" max="27" width="10.6640625" style="2"/>
    <col min="28" max="28" width="11.5" style="2" customWidth="1"/>
    <col min="29" max="16384" width="10.6640625" style="2"/>
  </cols>
  <sheetData>
    <row r="1" spans="1:80" customFormat="1" x14ac:dyDescent="0.2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</row>
    <row r="2" spans="1:80" customFormat="1" x14ac:dyDescent="0.2">
      <c r="A2" s="20"/>
      <c r="B2" s="21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</row>
    <row r="3" spans="1:80" customForma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</row>
    <row r="4" spans="1:80" customForma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</row>
    <row r="5" spans="1:80" customForma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</row>
    <row r="8" spans="1:80" x14ac:dyDescent="0.2">
      <c r="B8" s="29" t="s">
        <v>10</v>
      </c>
    </row>
    <row r="9" spans="1:80" x14ac:dyDescent="0.2">
      <c r="A9" s="20"/>
      <c r="B9" s="20"/>
      <c r="C9" s="20"/>
      <c r="D9" s="21" t="s">
        <v>9</v>
      </c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</row>
    <row r="10" spans="1:80" x14ac:dyDescent="0.2">
      <c r="A10" s="9"/>
      <c r="B10" s="9"/>
      <c r="C10" s="10">
        <v>2019</v>
      </c>
      <c r="D10" s="10">
        <v>2020</v>
      </c>
      <c r="E10" s="10">
        <v>2021</v>
      </c>
      <c r="F10" s="10">
        <v>2022</v>
      </c>
      <c r="G10" s="10">
        <v>2023</v>
      </c>
      <c r="H10" s="10">
        <v>2024</v>
      </c>
      <c r="I10" s="10">
        <v>2025</v>
      </c>
      <c r="J10" s="10">
        <v>2026</v>
      </c>
      <c r="K10" s="10">
        <v>2027</v>
      </c>
      <c r="L10" s="10">
        <v>2028</v>
      </c>
      <c r="M10" s="10">
        <v>2029</v>
      </c>
      <c r="N10" s="10">
        <v>2030</v>
      </c>
      <c r="O10" s="10">
        <v>2031</v>
      </c>
      <c r="P10" s="10">
        <v>2032</v>
      </c>
      <c r="Q10" s="10">
        <v>2033</v>
      </c>
      <c r="R10" s="10">
        <v>2034</v>
      </c>
      <c r="S10" s="10">
        <v>2035</v>
      </c>
      <c r="T10" s="10">
        <v>2036</v>
      </c>
      <c r="U10" s="10">
        <v>2037</v>
      </c>
      <c r="V10" s="10">
        <v>2038</v>
      </c>
      <c r="W10" s="10">
        <v>2039</v>
      </c>
      <c r="X10" s="10">
        <v>2040</v>
      </c>
      <c r="Y10" s="10" t="s">
        <v>14</v>
      </c>
    </row>
    <row r="11" spans="1:80" ht="17" x14ac:dyDescent="0.2">
      <c r="A11" s="11" t="s">
        <v>0</v>
      </c>
      <c r="B11" s="9" t="s">
        <v>16</v>
      </c>
      <c r="C11" s="26">
        <v>20.155999999999999</v>
      </c>
      <c r="D11" s="26">
        <v>24.917999999999999</v>
      </c>
      <c r="E11" s="26">
        <v>29.379000000000001</v>
      </c>
      <c r="F11" s="26">
        <v>34.203000000000003</v>
      </c>
      <c r="G11" s="26">
        <v>38.655999999999999</v>
      </c>
      <c r="H11" s="26">
        <v>42.792999999999999</v>
      </c>
      <c r="I11" s="26">
        <f t="shared" ref="I11:X11" si="0">H11*(1+I12)</f>
        <v>47.072300000000006</v>
      </c>
      <c r="J11" s="26">
        <f t="shared" si="0"/>
        <v>51.779530000000008</v>
      </c>
      <c r="K11" s="26">
        <f t="shared" si="0"/>
        <v>56.698585350000009</v>
      </c>
      <c r="L11" s="26">
        <f t="shared" si="0"/>
        <v>61.801458031500012</v>
      </c>
      <c r="M11" s="26">
        <f t="shared" si="0"/>
        <v>67.054581964177515</v>
      </c>
      <c r="N11" s="26">
        <f t="shared" si="0"/>
        <v>72.418948521311719</v>
      </c>
      <c r="O11" s="26">
        <f t="shared" si="0"/>
        <v>77.850369660410095</v>
      </c>
      <c r="P11" s="26">
        <f t="shared" si="0"/>
        <v>83.2998955366388</v>
      </c>
      <c r="Q11" s="26">
        <f t="shared" si="0"/>
        <v>88.714388746520314</v>
      </c>
      <c r="R11" s="26">
        <f t="shared" si="0"/>
        <v>94.037252071311542</v>
      </c>
      <c r="S11" s="26">
        <f t="shared" si="0"/>
        <v>99.209300935233671</v>
      </c>
      <c r="T11" s="26">
        <f t="shared" si="0"/>
        <v>104.16976598199535</v>
      </c>
      <c r="U11" s="26">
        <f t="shared" si="0"/>
        <v>109.37825428109512</v>
      </c>
      <c r="V11" s="26">
        <f t="shared" si="0"/>
        <v>114.84716699514989</v>
      </c>
      <c r="W11" s="26">
        <f t="shared" si="0"/>
        <v>120.58952534490739</v>
      </c>
      <c r="X11" s="26">
        <f t="shared" si="0"/>
        <v>126.61900161215276</v>
      </c>
      <c r="Y11" s="12"/>
    </row>
    <row r="12" spans="1:80" x14ac:dyDescent="0.2">
      <c r="A12" s="11"/>
      <c r="B12" s="9" t="s">
        <v>1</v>
      </c>
      <c r="C12" s="13"/>
      <c r="D12" s="1">
        <f>D11/C11-1</f>
        <v>0.23625719388767608</v>
      </c>
      <c r="E12" s="1">
        <f t="shared" ref="E12:F12" si="1">E11/D11-1</f>
        <v>0.17902720924632809</v>
      </c>
      <c r="F12" s="1">
        <f t="shared" si="1"/>
        <v>0.16419891759420002</v>
      </c>
      <c r="G12" s="1">
        <f t="shared" ref="G12" si="2">G11/F11-1</f>
        <v>0.13019325790135361</v>
      </c>
      <c r="H12" s="1">
        <f t="shared" ref="H12" si="3">H11/G11-1</f>
        <v>0.10702090231788075</v>
      </c>
      <c r="I12" s="1">
        <v>0.1</v>
      </c>
      <c r="J12" s="1">
        <v>0.1</v>
      </c>
      <c r="K12" s="1">
        <v>9.5000000000000001E-2</v>
      </c>
      <c r="L12" s="1">
        <v>0.09</v>
      </c>
      <c r="M12" s="1">
        <v>8.5000000000000006E-2</v>
      </c>
      <c r="N12" s="1">
        <v>0.08</v>
      </c>
      <c r="O12" s="1">
        <v>7.4999999999999997E-2</v>
      </c>
      <c r="P12" s="1">
        <v>7.0000000000000007E-2</v>
      </c>
      <c r="Q12" s="1">
        <v>6.5000000000000002E-2</v>
      </c>
      <c r="R12" s="1">
        <v>0.06</v>
      </c>
      <c r="S12" s="1">
        <v>5.5E-2</v>
      </c>
      <c r="T12" s="1">
        <v>0.05</v>
      </c>
      <c r="U12" s="1">
        <v>0.05</v>
      </c>
      <c r="V12" s="1">
        <v>0.05</v>
      </c>
      <c r="W12" s="1">
        <v>0.05</v>
      </c>
      <c r="X12" s="1">
        <v>0.05</v>
      </c>
      <c r="Y12" s="1"/>
    </row>
    <row r="13" spans="1:80" ht="16" customHeight="1" x14ac:dyDescent="0.2">
      <c r="A13" s="11"/>
      <c r="B13" s="9" t="s">
        <v>3</v>
      </c>
      <c r="C13" s="13">
        <f t="shared" ref="C13:H13" si="4">C14/C11</f>
        <v>0.12919230005953564</v>
      </c>
      <c r="D13" s="1">
        <f t="shared" si="4"/>
        <v>0.18067260614816599</v>
      </c>
      <c r="E13" s="1">
        <f t="shared" si="4"/>
        <v>0.19333537560842776</v>
      </c>
      <c r="F13" s="18">
        <f t="shared" si="4"/>
        <v>0.22208578194895182</v>
      </c>
      <c r="G13" s="18">
        <f t="shared" si="4"/>
        <v>0.25129346026490068</v>
      </c>
      <c r="H13" s="18">
        <f t="shared" si="4"/>
        <v>0.27282499474213073</v>
      </c>
      <c r="I13" s="1">
        <v>0.27</v>
      </c>
      <c r="J13" s="1">
        <v>0.27500000000000002</v>
      </c>
      <c r="K13" s="1">
        <v>0.28000000000000003</v>
      </c>
      <c r="L13" s="1">
        <v>0.28499999999999998</v>
      </c>
      <c r="M13" s="1">
        <v>0.28999999999999998</v>
      </c>
      <c r="N13" s="1">
        <v>0.29499999999999998</v>
      </c>
      <c r="O13" s="1">
        <v>0.3</v>
      </c>
      <c r="P13" s="1">
        <v>0.3</v>
      </c>
      <c r="Q13" s="1">
        <v>0.3</v>
      </c>
      <c r="R13" s="1">
        <v>0.3</v>
      </c>
      <c r="S13" s="1">
        <v>0.3</v>
      </c>
      <c r="T13" s="1">
        <v>0.3</v>
      </c>
      <c r="U13" s="1">
        <v>0.3</v>
      </c>
      <c r="V13" s="1">
        <v>0.3</v>
      </c>
      <c r="W13" s="1">
        <v>0.3</v>
      </c>
      <c r="X13" s="1">
        <v>0.3</v>
      </c>
      <c r="Y13" s="1"/>
    </row>
    <row r="14" spans="1:80" ht="17" customHeight="1" x14ac:dyDescent="0.2">
      <c r="A14" s="11"/>
      <c r="B14" s="9" t="s">
        <v>2</v>
      </c>
      <c r="C14" s="26">
        <v>2.6040000000000001</v>
      </c>
      <c r="D14" s="26">
        <v>4.5019999999999998</v>
      </c>
      <c r="E14" s="26">
        <v>5.68</v>
      </c>
      <c r="F14" s="26">
        <v>7.5960000000000001</v>
      </c>
      <c r="G14" s="26">
        <v>9.7140000000000004</v>
      </c>
      <c r="H14" s="26">
        <v>11.675000000000001</v>
      </c>
      <c r="I14" s="26">
        <f t="shared" ref="I14:X14" si="5">I11*I13</f>
        <v>12.709521000000002</v>
      </c>
      <c r="J14" s="26">
        <f t="shared" si="5"/>
        <v>14.239370750000003</v>
      </c>
      <c r="K14" s="26">
        <f t="shared" si="5"/>
        <v>15.875603898000003</v>
      </c>
      <c r="L14" s="26">
        <f t="shared" si="5"/>
        <v>17.613415538977502</v>
      </c>
      <c r="M14" s="26">
        <f t="shared" si="5"/>
        <v>19.445828769611477</v>
      </c>
      <c r="N14" s="26">
        <f t="shared" si="5"/>
        <v>21.363589813786955</v>
      </c>
      <c r="O14" s="26">
        <f t="shared" si="5"/>
        <v>23.355110898123026</v>
      </c>
      <c r="P14" s="26">
        <f t="shared" si="5"/>
        <v>24.989968660991639</v>
      </c>
      <c r="Q14" s="26">
        <f t="shared" si="5"/>
        <v>26.614316623956093</v>
      </c>
      <c r="R14" s="26">
        <f t="shared" si="5"/>
        <v>28.211175621393462</v>
      </c>
      <c r="S14" s="26">
        <f t="shared" si="5"/>
        <v>29.762790280570101</v>
      </c>
      <c r="T14" s="26">
        <f t="shared" si="5"/>
        <v>31.250929794598605</v>
      </c>
      <c r="U14" s="26">
        <f t="shared" si="5"/>
        <v>32.813476284328537</v>
      </c>
      <c r="V14" s="26">
        <f t="shared" si="5"/>
        <v>34.454150098544964</v>
      </c>
      <c r="W14" s="26">
        <f t="shared" si="5"/>
        <v>36.176857603472214</v>
      </c>
      <c r="X14" s="26">
        <f t="shared" si="5"/>
        <v>37.985700483645829</v>
      </c>
      <c r="Y14" s="12"/>
    </row>
    <row r="15" spans="1:80" ht="17" hidden="1" customHeight="1" x14ac:dyDescent="0.2">
      <c r="A15" s="11"/>
      <c r="B15" s="9" t="s">
        <v>8</v>
      </c>
      <c r="C15" s="26">
        <v>96.4</v>
      </c>
      <c r="D15" s="26">
        <v>99.9</v>
      </c>
      <c r="E15" s="26">
        <v>98.5</v>
      </c>
      <c r="F15" s="26">
        <v>95.8</v>
      </c>
      <c r="G15" s="26">
        <v>93</v>
      </c>
      <c r="H15" s="26">
        <v>90</v>
      </c>
      <c r="I15" s="26">
        <v>87</v>
      </c>
      <c r="J15" s="26">
        <v>84</v>
      </c>
      <c r="K15" s="26">
        <v>81</v>
      </c>
      <c r="L15" s="26">
        <v>78</v>
      </c>
      <c r="M15" s="26">
        <v>75</v>
      </c>
      <c r="N15" s="26">
        <v>72</v>
      </c>
      <c r="O15" s="26">
        <v>69</v>
      </c>
      <c r="P15" s="26">
        <v>66</v>
      </c>
      <c r="Q15" s="26">
        <v>63</v>
      </c>
      <c r="R15" s="26">
        <v>60</v>
      </c>
      <c r="S15" s="26">
        <v>57</v>
      </c>
      <c r="T15" s="26">
        <v>54</v>
      </c>
      <c r="U15" s="26">
        <v>51</v>
      </c>
      <c r="V15" s="26">
        <v>48</v>
      </c>
      <c r="W15" s="26">
        <v>45</v>
      </c>
      <c r="X15" s="26">
        <v>42</v>
      </c>
      <c r="Y15" s="12"/>
    </row>
    <row r="16" spans="1:80" hidden="1" x14ac:dyDescent="0.2">
      <c r="A16" s="1">
        <v>0</v>
      </c>
      <c r="B16" s="9" t="s">
        <v>11</v>
      </c>
      <c r="C16" s="26">
        <v>-4.6900000000000004</v>
      </c>
      <c r="D16" s="26">
        <f>-$A$16*D15</f>
        <v>0</v>
      </c>
      <c r="E16" s="26">
        <f t="shared" ref="E16:X16" si="6">-$A$16*E15</f>
        <v>0</v>
      </c>
      <c r="F16" s="26">
        <f t="shared" si="6"/>
        <v>0</v>
      </c>
      <c r="G16" s="26">
        <f t="shared" si="6"/>
        <v>0</v>
      </c>
      <c r="H16" s="26">
        <f t="shared" si="6"/>
        <v>0</v>
      </c>
      <c r="I16" s="26">
        <f t="shared" si="6"/>
        <v>0</v>
      </c>
      <c r="J16" s="26">
        <f t="shared" si="6"/>
        <v>0</v>
      </c>
      <c r="K16" s="26">
        <f t="shared" si="6"/>
        <v>0</v>
      </c>
      <c r="L16" s="26">
        <f t="shared" si="6"/>
        <v>0</v>
      </c>
      <c r="M16" s="26">
        <f t="shared" si="6"/>
        <v>0</v>
      </c>
      <c r="N16" s="26">
        <f t="shared" si="6"/>
        <v>0</v>
      </c>
      <c r="O16" s="26">
        <f t="shared" si="6"/>
        <v>0</v>
      </c>
      <c r="P16" s="26">
        <f t="shared" si="6"/>
        <v>0</v>
      </c>
      <c r="Q16" s="26">
        <f t="shared" si="6"/>
        <v>0</v>
      </c>
      <c r="R16" s="26">
        <f t="shared" si="6"/>
        <v>0</v>
      </c>
      <c r="S16" s="26">
        <f t="shared" si="6"/>
        <v>0</v>
      </c>
      <c r="T16" s="26">
        <f t="shared" si="6"/>
        <v>0</v>
      </c>
      <c r="U16" s="26">
        <f t="shared" si="6"/>
        <v>0</v>
      </c>
      <c r="V16" s="26">
        <f t="shared" si="6"/>
        <v>0</v>
      </c>
      <c r="W16" s="26">
        <f t="shared" si="6"/>
        <v>0</v>
      </c>
      <c r="X16" s="26">
        <f t="shared" si="6"/>
        <v>0</v>
      </c>
      <c r="Y16" s="12"/>
    </row>
    <row r="17" spans="1:25" x14ac:dyDescent="0.2">
      <c r="A17" s="1">
        <v>0.21</v>
      </c>
      <c r="B17" s="9" t="s">
        <v>22</v>
      </c>
      <c r="C17" s="26">
        <v>1.867</v>
      </c>
      <c r="D17" s="26">
        <f>(D14+D16)*(1-$A$17)</f>
        <v>3.5565799999999999</v>
      </c>
      <c r="E17" s="26">
        <f t="shared" ref="E17:X17" si="7">(E14+E16)*(1-$A$17)</f>
        <v>4.4871999999999996</v>
      </c>
      <c r="F17" s="26">
        <f t="shared" si="7"/>
        <v>6.0008400000000002</v>
      </c>
      <c r="G17" s="26">
        <f t="shared" si="7"/>
        <v>7.6740600000000008</v>
      </c>
      <c r="H17" s="26">
        <f t="shared" si="7"/>
        <v>9.2232500000000002</v>
      </c>
      <c r="I17" s="26">
        <f t="shared" si="7"/>
        <v>10.040521590000003</v>
      </c>
      <c r="J17" s="26">
        <f t="shared" si="7"/>
        <v>11.249102892500003</v>
      </c>
      <c r="K17" s="26">
        <f t="shared" si="7"/>
        <v>12.541727079420003</v>
      </c>
      <c r="L17" s="26">
        <f t="shared" si="7"/>
        <v>13.914598275792228</v>
      </c>
      <c r="M17" s="26">
        <f t="shared" si="7"/>
        <v>15.362204727993067</v>
      </c>
      <c r="N17" s="26">
        <f t="shared" si="7"/>
        <v>16.877235952891695</v>
      </c>
      <c r="O17" s="26">
        <f t="shared" si="7"/>
        <v>18.450537609517191</v>
      </c>
      <c r="P17" s="26">
        <f t="shared" si="7"/>
        <v>19.742075242183397</v>
      </c>
      <c r="Q17" s="26">
        <f t="shared" si="7"/>
        <v>21.025310132925313</v>
      </c>
      <c r="R17" s="26">
        <f t="shared" si="7"/>
        <v>22.286828740900837</v>
      </c>
      <c r="S17" s="26">
        <f t="shared" si="7"/>
        <v>23.512604321650382</v>
      </c>
      <c r="T17" s="26">
        <f t="shared" si="7"/>
        <v>24.6882345377329</v>
      </c>
      <c r="U17" s="26">
        <f t="shared" si="7"/>
        <v>25.922646264619544</v>
      </c>
      <c r="V17" s="26">
        <f t="shared" si="7"/>
        <v>27.218778577850522</v>
      </c>
      <c r="W17" s="26">
        <f t="shared" si="7"/>
        <v>28.579717506743052</v>
      </c>
      <c r="X17" s="26">
        <f t="shared" si="7"/>
        <v>30.008703382080206</v>
      </c>
      <c r="Y17" s="12" t="e">
        <f>X17*(1+X12)/(#REF!-X12)</f>
        <v>#REF!</v>
      </c>
    </row>
    <row r="18" spans="1:25" x14ac:dyDescent="0.2">
      <c r="A18" s="5"/>
      <c r="B18" s="29" t="s">
        <v>15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5" x14ac:dyDescent="0.2"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5" x14ac:dyDescent="0.2"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5" x14ac:dyDescent="0.2">
      <c r="C21" s="23" t="s">
        <v>4</v>
      </c>
      <c r="D21" s="23"/>
      <c r="E21" s="23"/>
      <c r="F21" s="24"/>
      <c r="G21" s="24"/>
      <c r="H21" s="24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</row>
    <row r="22" spans="1:25" x14ac:dyDescent="0.2">
      <c r="C22" s="16"/>
      <c r="D22" s="17" t="s">
        <v>5</v>
      </c>
      <c r="E22" s="17"/>
      <c r="F22" s="28">
        <f>N17</f>
        <v>16.877235952891695</v>
      </c>
      <c r="G22" s="17" t="s">
        <v>7</v>
      </c>
      <c r="H22" s="17"/>
    </row>
    <row r="23" spans="1:25" x14ac:dyDescent="0.2">
      <c r="C23" s="17"/>
      <c r="D23" s="17" t="s">
        <v>6</v>
      </c>
      <c r="E23" s="17"/>
      <c r="F23" s="25">
        <v>30</v>
      </c>
      <c r="G23" s="17"/>
      <c r="H23" s="17"/>
    </row>
    <row r="24" spans="1:25" x14ac:dyDescent="0.2">
      <c r="C24" s="17"/>
      <c r="D24" s="17" t="s">
        <v>23</v>
      </c>
      <c r="E24" s="17"/>
      <c r="F24" s="30">
        <v>0</v>
      </c>
      <c r="G24" s="17"/>
      <c r="H24" s="17"/>
      <c r="I24" s="4"/>
      <c r="V24" s="7"/>
    </row>
    <row r="25" spans="1:25" x14ac:dyDescent="0.2">
      <c r="C25" s="17"/>
      <c r="D25" s="17" t="s">
        <v>24</v>
      </c>
      <c r="E25" s="17"/>
      <c r="F25" s="32">
        <v>216</v>
      </c>
      <c r="G25" s="17" t="s">
        <v>7</v>
      </c>
      <c r="H25" s="17"/>
      <c r="U25" s="8"/>
    </row>
    <row r="26" spans="1:25" x14ac:dyDescent="0.2">
      <c r="C26" s="17"/>
      <c r="D26" s="17" t="s">
        <v>25</v>
      </c>
      <c r="E26" s="17"/>
      <c r="F26" s="31">
        <f>SUM(D17:N17)*F24</f>
        <v>0</v>
      </c>
      <c r="G26" s="17" t="s">
        <v>7</v>
      </c>
      <c r="H26" s="17"/>
      <c r="U26" s="8"/>
    </row>
    <row r="27" spans="1:25" x14ac:dyDescent="0.2">
      <c r="C27" s="17"/>
      <c r="D27" s="17" t="s">
        <v>12</v>
      </c>
      <c r="E27" s="17"/>
      <c r="F27" s="28">
        <f>F23*F22</f>
        <v>506.31707858675088</v>
      </c>
      <c r="G27" s="17" t="s">
        <v>7</v>
      </c>
      <c r="H27" s="17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5" x14ac:dyDescent="0.2">
      <c r="C28" s="17"/>
      <c r="D28" s="17" t="s">
        <v>26</v>
      </c>
      <c r="E28" s="17"/>
      <c r="F28" s="28">
        <f>F27+F26</f>
        <v>506.31707858675088</v>
      </c>
      <c r="G28" s="17" t="s">
        <v>7</v>
      </c>
      <c r="H28" s="17"/>
    </row>
    <row r="29" spans="1:25" x14ac:dyDescent="0.2">
      <c r="C29" s="17"/>
      <c r="D29" s="27" t="s">
        <v>13</v>
      </c>
      <c r="E29" s="27"/>
      <c r="F29" s="15">
        <f>(F28/F25)^0.1-1</f>
        <v>8.8922276853954374E-2</v>
      </c>
      <c r="G29" s="27"/>
      <c r="H29" s="17"/>
    </row>
    <row r="30" spans="1:25" x14ac:dyDescent="0.2">
      <c r="C30" s="9"/>
      <c r="D30" s="17"/>
      <c r="E30" s="17"/>
      <c r="F30" s="17"/>
      <c r="G30" s="17"/>
      <c r="H30" s="9"/>
    </row>
    <row r="31" spans="1:25" x14ac:dyDescent="0.2">
      <c r="Y31" s="7"/>
    </row>
  </sheetData>
  <conditionalFormatting sqref="H6:H8">
    <cfRule type="top10" dxfId="39" priority="4" percent="1" rank="10"/>
  </conditionalFormatting>
  <conditionalFormatting sqref="C6:F8">
    <cfRule type="top10" dxfId="38" priority="3" percent="1" rank="10"/>
  </conditionalFormatting>
  <conditionalFormatting sqref="H9">
    <cfRule type="top10" dxfId="37" priority="2" percent="1" rank="10"/>
  </conditionalFormatting>
  <conditionalFormatting sqref="H2:H5">
    <cfRule type="top10" dxfId="36" priority="1" percent="1" rank="10"/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0772E-6291-7D45-94DC-BD5D576714A0}">
  <sheetPr codeName="Tabelle7"/>
  <dimension ref="A1:CB31"/>
  <sheetViews>
    <sheetView zoomScale="90" zoomScaleNormal="90" workbookViewId="0">
      <selection activeCell="L31" sqref="L31"/>
    </sheetView>
  </sheetViews>
  <sheetFormatPr baseColWidth="10" defaultColWidth="10.6640625" defaultRowHeight="16" x14ac:dyDescent="0.2"/>
  <cols>
    <col min="1" max="1" width="14.83203125" style="2" customWidth="1"/>
    <col min="2" max="2" width="32.33203125" style="2" customWidth="1"/>
    <col min="3" max="3" width="16" style="2" bestFit="1" customWidth="1"/>
    <col min="4" max="4" width="16.1640625" style="2" customWidth="1"/>
    <col min="5" max="5" width="14.1640625" style="2" customWidth="1"/>
    <col min="6" max="6" width="13.6640625" style="2" customWidth="1"/>
    <col min="7" max="7" width="14.83203125" style="2" customWidth="1"/>
    <col min="8" max="27" width="10.6640625" style="2"/>
    <col min="28" max="28" width="11.5" style="2" customWidth="1"/>
    <col min="29" max="16384" width="10.6640625" style="2"/>
  </cols>
  <sheetData>
    <row r="1" spans="1:80" customFormat="1" x14ac:dyDescent="0.2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</row>
    <row r="2" spans="1:80" customFormat="1" x14ac:dyDescent="0.2">
      <c r="A2" s="20"/>
      <c r="B2" s="21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</row>
    <row r="3" spans="1:80" customForma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</row>
    <row r="4" spans="1:80" customForma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</row>
    <row r="5" spans="1:80" customForma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</row>
    <row r="8" spans="1:80" x14ac:dyDescent="0.2">
      <c r="B8" s="29" t="s">
        <v>10</v>
      </c>
    </row>
    <row r="9" spans="1:80" x14ac:dyDescent="0.2">
      <c r="A9" s="20"/>
      <c r="B9" s="20"/>
      <c r="C9" s="20"/>
      <c r="D9" s="21" t="s">
        <v>9</v>
      </c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</row>
    <row r="10" spans="1:80" x14ac:dyDescent="0.2">
      <c r="A10" s="9"/>
      <c r="B10" s="9"/>
      <c r="C10" s="10">
        <v>2019</v>
      </c>
      <c r="D10" s="10">
        <v>2020</v>
      </c>
      <c r="E10" s="10">
        <v>2021</v>
      </c>
      <c r="F10" s="10">
        <v>2022</v>
      </c>
      <c r="G10" s="10">
        <v>2023</v>
      </c>
      <c r="H10" s="10">
        <v>2024</v>
      </c>
      <c r="I10" s="10">
        <v>2025</v>
      </c>
      <c r="J10" s="10">
        <v>2026</v>
      </c>
      <c r="K10" s="10">
        <v>2027</v>
      </c>
      <c r="L10" s="10">
        <v>2028</v>
      </c>
      <c r="M10" s="10">
        <v>2029</v>
      </c>
      <c r="N10" s="10">
        <v>2030</v>
      </c>
      <c r="O10" s="10">
        <v>2031</v>
      </c>
      <c r="P10" s="10">
        <v>2032</v>
      </c>
      <c r="Q10" s="10">
        <v>2033</v>
      </c>
      <c r="R10" s="10">
        <v>2034</v>
      </c>
      <c r="S10" s="10">
        <v>2035</v>
      </c>
      <c r="T10" s="10">
        <v>2036</v>
      </c>
      <c r="U10" s="10">
        <v>2037</v>
      </c>
      <c r="V10" s="10">
        <v>2038</v>
      </c>
      <c r="W10" s="10">
        <v>2039</v>
      </c>
      <c r="X10" s="10">
        <v>2040</v>
      </c>
      <c r="Y10" s="10" t="s">
        <v>14</v>
      </c>
    </row>
    <row r="11" spans="1:80" ht="17" x14ac:dyDescent="0.2">
      <c r="A11" s="11" t="s">
        <v>0</v>
      </c>
      <c r="B11" s="9" t="s">
        <v>16</v>
      </c>
      <c r="C11" s="26">
        <v>260.17</v>
      </c>
      <c r="D11" s="26">
        <v>273.13200000000001</v>
      </c>
      <c r="E11" s="26">
        <v>310.23700000000002</v>
      </c>
      <c r="F11" s="26">
        <v>325.39100000000002</v>
      </c>
      <c r="G11" s="26">
        <f t="shared" ref="G11:X11" si="0">F11*(1+G12)</f>
        <v>341.66055000000006</v>
      </c>
      <c r="H11" s="26">
        <f t="shared" si="0"/>
        <v>358.74357750000007</v>
      </c>
      <c r="I11" s="26">
        <f t="shared" si="0"/>
        <v>376.6807563750001</v>
      </c>
      <c r="J11" s="26">
        <f t="shared" si="0"/>
        <v>395.51479419375011</v>
      </c>
      <c r="K11" s="26">
        <f t="shared" si="0"/>
        <v>415.29053390343762</v>
      </c>
      <c r="L11" s="26">
        <f t="shared" si="0"/>
        <v>436.05506059860954</v>
      </c>
      <c r="M11" s="26">
        <f t="shared" si="0"/>
        <v>457.85781362854004</v>
      </c>
      <c r="N11" s="26">
        <f t="shared" si="0"/>
        <v>480.75070430996709</v>
      </c>
      <c r="O11" s="26">
        <f t="shared" si="0"/>
        <v>499.9807324823658</v>
      </c>
      <c r="P11" s="26">
        <f t="shared" si="0"/>
        <v>519.97996178166045</v>
      </c>
      <c r="Q11" s="26">
        <f t="shared" si="0"/>
        <v>540.77916025292689</v>
      </c>
      <c r="R11" s="26">
        <f t="shared" si="0"/>
        <v>562.41032666304397</v>
      </c>
      <c r="S11" s="26">
        <f t="shared" si="0"/>
        <v>584.90673972956574</v>
      </c>
      <c r="T11" s="26">
        <f t="shared" si="0"/>
        <v>602.45394192145272</v>
      </c>
      <c r="U11" s="26">
        <f t="shared" si="0"/>
        <v>620.52756017909633</v>
      </c>
      <c r="V11" s="26">
        <f t="shared" si="0"/>
        <v>639.1433869844692</v>
      </c>
      <c r="W11" s="26">
        <f t="shared" si="0"/>
        <v>658.31768859400324</v>
      </c>
      <c r="X11" s="26">
        <f t="shared" si="0"/>
        <v>678.0672192518233</v>
      </c>
      <c r="Y11" s="12"/>
    </row>
    <row r="12" spans="1:80" x14ac:dyDescent="0.2">
      <c r="A12" s="11"/>
      <c r="B12" s="9" t="s">
        <v>1</v>
      </c>
      <c r="C12" s="13"/>
      <c r="D12" s="1">
        <f>D11/C11-1</f>
        <v>4.9821270707614218E-2</v>
      </c>
      <c r="E12" s="1">
        <f t="shared" ref="E12:F12" si="1">E11/D11-1</f>
        <v>0.13585006516995457</v>
      </c>
      <c r="F12" s="1">
        <f t="shared" si="1"/>
        <v>4.8846527009995588E-2</v>
      </c>
      <c r="G12" s="1">
        <v>0.05</v>
      </c>
      <c r="H12" s="1">
        <v>0.05</v>
      </c>
      <c r="I12" s="1">
        <v>0.05</v>
      </c>
      <c r="J12" s="1">
        <v>0.05</v>
      </c>
      <c r="K12" s="1">
        <v>0.05</v>
      </c>
      <c r="L12" s="1">
        <v>0.05</v>
      </c>
      <c r="M12" s="1">
        <v>0.05</v>
      </c>
      <c r="N12" s="1">
        <v>0.05</v>
      </c>
      <c r="O12" s="1">
        <v>0.04</v>
      </c>
      <c r="P12" s="1">
        <v>0.04</v>
      </c>
      <c r="Q12" s="1">
        <v>0.04</v>
      </c>
      <c r="R12" s="1">
        <v>0.04</v>
      </c>
      <c r="S12" s="1">
        <v>0.04</v>
      </c>
      <c r="T12" s="1">
        <v>0.03</v>
      </c>
      <c r="U12" s="1">
        <v>0.03</v>
      </c>
      <c r="V12" s="1">
        <v>0.03</v>
      </c>
      <c r="W12" s="1">
        <v>0.03</v>
      </c>
      <c r="X12" s="1">
        <v>0.03</v>
      </c>
      <c r="Y12" s="1"/>
    </row>
    <row r="13" spans="1:80" ht="16" customHeight="1" x14ac:dyDescent="0.2">
      <c r="A13" s="11"/>
      <c r="B13" s="9" t="s">
        <v>3</v>
      </c>
      <c r="C13" s="13">
        <f t="shared" ref="C13:H13" si="2">C14/C11</f>
        <v>0.24572394972517966</v>
      </c>
      <c r="D13" s="1">
        <f t="shared" si="2"/>
        <v>0.24247982660398634</v>
      </c>
      <c r="E13" s="1">
        <f t="shared" si="2"/>
        <v>0.25072444614923428</v>
      </c>
      <c r="F13" s="18">
        <f t="shared" si="2"/>
        <v>0.25015442959393464</v>
      </c>
      <c r="G13" s="18">
        <v>0.27500000000000002</v>
      </c>
      <c r="H13" s="18">
        <v>0.3</v>
      </c>
      <c r="I13" s="1">
        <v>0.32500000000000001</v>
      </c>
      <c r="J13" s="18">
        <v>0.35</v>
      </c>
      <c r="K13" s="1">
        <v>0.375</v>
      </c>
      <c r="L13" s="18">
        <v>0.4</v>
      </c>
      <c r="M13" s="1">
        <v>0.4</v>
      </c>
      <c r="N13" s="1">
        <v>0.4</v>
      </c>
      <c r="O13" s="1">
        <v>0.4</v>
      </c>
      <c r="P13" s="1">
        <v>0.4</v>
      </c>
      <c r="Q13" s="1">
        <v>0.4</v>
      </c>
      <c r="R13" s="1">
        <v>0.4</v>
      </c>
      <c r="S13" s="1">
        <v>0.4</v>
      </c>
      <c r="T13" s="18">
        <v>0.4</v>
      </c>
      <c r="U13" s="18">
        <v>0.4</v>
      </c>
      <c r="V13" s="18">
        <v>0.4</v>
      </c>
      <c r="W13" s="18">
        <v>0.4</v>
      </c>
      <c r="X13" s="18">
        <v>0.4</v>
      </c>
      <c r="Y13" s="1"/>
    </row>
    <row r="14" spans="1:80" ht="17" customHeight="1" x14ac:dyDescent="0.2">
      <c r="A14" s="11"/>
      <c r="B14" s="9" t="s">
        <v>2</v>
      </c>
      <c r="C14" s="26">
        <v>63.93</v>
      </c>
      <c r="D14" s="26">
        <v>66.228999999999999</v>
      </c>
      <c r="E14" s="26">
        <v>77.784000000000006</v>
      </c>
      <c r="F14" s="26">
        <v>81.397999999999996</v>
      </c>
      <c r="G14" s="26">
        <f t="shared" ref="G14:X14" si="3">G11*G13</f>
        <v>93.956651250000021</v>
      </c>
      <c r="H14" s="26">
        <f t="shared" si="3"/>
        <v>107.62307325000002</v>
      </c>
      <c r="I14" s="26">
        <f t="shared" si="3"/>
        <v>122.42124582187503</v>
      </c>
      <c r="J14" s="26">
        <f t="shared" si="3"/>
        <v>138.43017796781254</v>
      </c>
      <c r="K14" s="26">
        <f t="shared" si="3"/>
        <v>155.73395021378911</v>
      </c>
      <c r="L14" s="26">
        <f t="shared" si="3"/>
        <v>174.42202423944383</v>
      </c>
      <c r="M14" s="26">
        <f t="shared" si="3"/>
        <v>183.14312545141604</v>
      </c>
      <c r="N14" s="26">
        <f t="shared" si="3"/>
        <v>192.30028172398684</v>
      </c>
      <c r="O14" s="26">
        <f t="shared" si="3"/>
        <v>199.99229299294632</v>
      </c>
      <c r="P14" s="26">
        <f t="shared" si="3"/>
        <v>207.99198471266419</v>
      </c>
      <c r="Q14" s="26">
        <f t="shared" si="3"/>
        <v>216.31166410117078</v>
      </c>
      <c r="R14" s="26">
        <f t="shared" si="3"/>
        <v>224.9641306652176</v>
      </c>
      <c r="S14" s="26">
        <f t="shared" si="3"/>
        <v>233.96269589182631</v>
      </c>
      <c r="T14" s="26">
        <f t="shared" si="3"/>
        <v>240.98157676858111</v>
      </c>
      <c r="U14" s="26">
        <f t="shared" si="3"/>
        <v>248.21102407163855</v>
      </c>
      <c r="V14" s="26">
        <f t="shared" si="3"/>
        <v>255.6573547937877</v>
      </c>
      <c r="W14" s="26">
        <f t="shared" si="3"/>
        <v>263.32707543760131</v>
      </c>
      <c r="X14" s="26">
        <f t="shared" si="3"/>
        <v>271.22688770072932</v>
      </c>
      <c r="Y14" s="12"/>
    </row>
    <row r="15" spans="1:80" hidden="1" x14ac:dyDescent="0.2">
      <c r="A15" s="11"/>
      <c r="B15" s="9" t="s">
        <v>8</v>
      </c>
      <c r="C15" s="26">
        <v>96.4</v>
      </c>
      <c r="D15" s="26">
        <v>99.9</v>
      </c>
      <c r="E15" s="26">
        <v>98.5</v>
      </c>
      <c r="F15" s="26">
        <v>95.8</v>
      </c>
      <c r="G15" s="26">
        <v>93</v>
      </c>
      <c r="H15" s="26">
        <v>90</v>
      </c>
      <c r="I15" s="26">
        <v>87</v>
      </c>
      <c r="J15" s="26">
        <v>84</v>
      </c>
      <c r="K15" s="26">
        <v>81</v>
      </c>
      <c r="L15" s="26">
        <v>78</v>
      </c>
      <c r="M15" s="26">
        <v>75</v>
      </c>
      <c r="N15" s="26">
        <v>72</v>
      </c>
      <c r="O15" s="26">
        <v>69</v>
      </c>
      <c r="P15" s="26">
        <v>66</v>
      </c>
      <c r="Q15" s="26">
        <v>63</v>
      </c>
      <c r="R15" s="26">
        <v>60</v>
      </c>
      <c r="S15" s="26">
        <v>57</v>
      </c>
      <c r="T15" s="26">
        <v>54</v>
      </c>
      <c r="U15" s="26">
        <v>51</v>
      </c>
      <c r="V15" s="26">
        <v>48</v>
      </c>
      <c r="W15" s="26">
        <v>45</v>
      </c>
      <c r="X15" s="26">
        <v>42</v>
      </c>
      <c r="Y15" s="12"/>
    </row>
    <row r="16" spans="1:80" hidden="1" x14ac:dyDescent="0.2">
      <c r="A16" s="1">
        <v>0</v>
      </c>
      <c r="B16" s="9" t="s">
        <v>11</v>
      </c>
      <c r="C16" s="26">
        <v>-4.6900000000000004</v>
      </c>
      <c r="D16" s="26">
        <f>-$A$16*D15</f>
        <v>0</v>
      </c>
      <c r="E16" s="26">
        <f t="shared" ref="E16:X16" si="4">-$A$16*E15</f>
        <v>0</v>
      </c>
      <c r="F16" s="26">
        <f t="shared" si="4"/>
        <v>0</v>
      </c>
      <c r="G16" s="26">
        <f t="shared" si="4"/>
        <v>0</v>
      </c>
      <c r="H16" s="26">
        <f t="shared" si="4"/>
        <v>0</v>
      </c>
      <c r="I16" s="26">
        <f t="shared" si="4"/>
        <v>0</v>
      </c>
      <c r="J16" s="26">
        <f t="shared" si="4"/>
        <v>0</v>
      </c>
      <c r="K16" s="26">
        <f t="shared" si="4"/>
        <v>0</v>
      </c>
      <c r="L16" s="26">
        <f t="shared" si="4"/>
        <v>0</v>
      </c>
      <c r="M16" s="26">
        <f t="shared" si="4"/>
        <v>0</v>
      </c>
      <c r="N16" s="26">
        <f t="shared" si="4"/>
        <v>0</v>
      </c>
      <c r="O16" s="26">
        <f t="shared" si="4"/>
        <v>0</v>
      </c>
      <c r="P16" s="26">
        <f t="shared" si="4"/>
        <v>0</v>
      </c>
      <c r="Q16" s="26">
        <f t="shared" si="4"/>
        <v>0</v>
      </c>
      <c r="R16" s="26">
        <f t="shared" si="4"/>
        <v>0</v>
      </c>
      <c r="S16" s="26">
        <f t="shared" si="4"/>
        <v>0</v>
      </c>
      <c r="T16" s="26">
        <f t="shared" si="4"/>
        <v>0</v>
      </c>
      <c r="U16" s="26">
        <f t="shared" si="4"/>
        <v>0</v>
      </c>
      <c r="V16" s="26">
        <f t="shared" si="4"/>
        <v>0</v>
      </c>
      <c r="W16" s="26">
        <f t="shared" si="4"/>
        <v>0</v>
      </c>
      <c r="X16" s="26">
        <f t="shared" si="4"/>
        <v>0</v>
      </c>
      <c r="Y16" s="12"/>
    </row>
    <row r="17" spans="1:25" x14ac:dyDescent="0.2">
      <c r="A17" s="1">
        <v>0.222</v>
      </c>
      <c r="B17" s="9" t="s">
        <v>19</v>
      </c>
      <c r="C17" s="26">
        <v>55.26</v>
      </c>
      <c r="D17" s="26">
        <f>(D14+D16)*(1-$A$17)</f>
        <v>51.526161999999999</v>
      </c>
      <c r="E17" s="26">
        <f t="shared" ref="E17:X17" si="5">(E14+E16)*(1-$A$17)</f>
        <v>60.515952000000006</v>
      </c>
      <c r="F17" s="26">
        <f t="shared" si="5"/>
        <v>63.327643999999999</v>
      </c>
      <c r="G17" s="26">
        <f t="shared" si="5"/>
        <v>73.098274672500025</v>
      </c>
      <c r="H17" s="26">
        <f t="shared" si="5"/>
        <v>83.73075098850002</v>
      </c>
      <c r="I17" s="26">
        <f t="shared" si="5"/>
        <v>95.243729249418777</v>
      </c>
      <c r="J17" s="26">
        <f t="shared" si="5"/>
        <v>107.69867845895816</v>
      </c>
      <c r="K17" s="26">
        <f t="shared" si="5"/>
        <v>121.16101326632794</v>
      </c>
      <c r="L17" s="26">
        <f t="shared" si="5"/>
        <v>135.70033485828731</v>
      </c>
      <c r="M17" s="26">
        <f t="shared" si="5"/>
        <v>142.48535160120167</v>
      </c>
      <c r="N17" s="26">
        <f t="shared" si="5"/>
        <v>149.60961918126176</v>
      </c>
      <c r="O17" s="26">
        <f t="shared" si="5"/>
        <v>155.59400394851224</v>
      </c>
      <c r="P17" s="26">
        <f t="shared" si="5"/>
        <v>161.81776410645276</v>
      </c>
      <c r="Q17" s="26">
        <f t="shared" si="5"/>
        <v>168.29047467071086</v>
      </c>
      <c r="R17" s="26">
        <f t="shared" si="5"/>
        <v>175.0220936575393</v>
      </c>
      <c r="S17" s="26">
        <f t="shared" si="5"/>
        <v>182.02297740384088</v>
      </c>
      <c r="T17" s="26">
        <f t="shared" si="5"/>
        <v>187.48366672595611</v>
      </c>
      <c r="U17" s="26">
        <f t="shared" si="5"/>
        <v>193.10817672773479</v>
      </c>
      <c r="V17" s="26">
        <f t="shared" si="5"/>
        <v>198.90142202956685</v>
      </c>
      <c r="W17" s="26">
        <f t="shared" si="5"/>
        <v>204.86846469045383</v>
      </c>
      <c r="X17" s="26">
        <f t="shared" si="5"/>
        <v>211.01451863116742</v>
      </c>
      <c r="Y17" s="12" t="e">
        <f>X17*(1+X12)/(#REF!-X12)</f>
        <v>#REF!</v>
      </c>
    </row>
    <row r="18" spans="1:25" x14ac:dyDescent="0.2">
      <c r="A18" s="5"/>
      <c r="B18" s="29" t="s">
        <v>15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5" x14ac:dyDescent="0.2"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5" x14ac:dyDescent="0.2"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5" x14ac:dyDescent="0.2">
      <c r="C21" s="23" t="s">
        <v>4</v>
      </c>
      <c r="D21" s="23"/>
      <c r="E21" s="23"/>
      <c r="F21" s="24"/>
      <c r="G21" s="24"/>
      <c r="H21" s="24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</row>
    <row r="22" spans="1:25" x14ac:dyDescent="0.2">
      <c r="C22" s="16"/>
      <c r="D22" s="17" t="s">
        <v>5</v>
      </c>
      <c r="E22" s="17"/>
      <c r="F22" s="14">
        <f>N17</f>
        <v>149.60961918126176</v>
      </c>
      <c r="G22" s="17" t="s">
        <v>7</v>
      </c>
      <c r="H22" s="17"/>
    </row>
    <row r="23" spans="1:25" x14ac:dyDescent="0.2">
      <c r="C23" s="17"/>
      <c r="D23" s="17" t="s">
        <v>6</v>
      </c>
      <c r="E23" s="17"/>
      <c r="F23" s="25">
        <v>20</v>
      </c>
      <c r="G23" s="17"/>
      <c r="H23" s="17"/>
    </row>
    <row r="24" spans="1:25" x14ac:dyDescent="0.2">
      <c r="C24" s="17"/>
      <c r="D24" s="17" t="s">
        <v>23</v>
      </c>
      <c r="E24" s="17"/>
      <c r="F24" s="30">
        <v>0.75</v>
      </c>
      <c r="G24" s="17"/>
      <c r="H24" s="17"/>
      <c r="I24" s="4"/>
      <c r="V24" s="7"/>
    </row>
    <row r="25" spans="1:25" x14ac:dyDescent="0.2">
      <c r="C25" s="17"/>
      <c r="D25" s="17" t="s">
        <v>24</v>
      </c>
      <c r="E25" s="17"/>
      <c r="F25" s="25">
        <v>1995</v>
      </c>
      <c r="G25" s="17" t="s">
        <v>7</v>
      </c>
      <c r="H25" s="17"/>
      <c r="U25" s="8"/>
    </row>
    <row r="26" spans="1:25" x14ac:dyDescent="0.2">
      <c r="C26" s="17"/>
      <c r="D26" s="17" t="s">
        <v>25</v>
      </c>
      <c r="E26" s="17"/>
      <c r="F26" s="31">
        <f>SUM(D17:N17)*F24</f>
        <v>813.07313270734164</v>
      </c>
      <c r="G26" s="17" t="s">
        <v>7</v>
      </c>
      <c r="H26" s="17"/>
      <c r="U26" s="8"/>
    </row>
    <row r="27" spans="1:25" x14ac:dyDescent="0.2">
      <c r="C27" s="17"/>
      <c r="D27" s="17" t="s">
        <v>12</v>
      </c>
      <c r="E27" s="17"/>
      <c r="F27" s="14">
        <f>F23*F22</f>
        <v>2992.1923836252354</v>
      </c>
      <c r="G27" s="17" t="s">
        <v>7</v>
      </c>
      <c r="H27" s="17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5" x14ac:dyDescent="0.2">
      <c r="C28" s="17"/>
      <c r="D28" s="17" t="s">
        <v>26</v>
      </c>
      <c r="E28" s="17"/>
      <c r="F28" s="14">
        <f>F27+F26</f>
        <v>3805.2655163325771</v>
      </c>
      <c r="G28" s="17" t="s">
        <v>7</v>
      </c>
      <c r="H28" s="17"/>
    </row>
    <row r="29" spans="1:25" x14ac:dyDescent="0.2">
      <c r="C29" s="17"/>
      <c r="D29" s="27" t="s">
        <v>13</v>
      </c>
      <c r="E29" s="27"/>
      <c r="F29" s="15">
        <f>(F28/F25)^0.1-1</f>
        <v>6.6704694871321024E-2</v>
      </c>
      <c r="G29" s="27"/>
      <c r="H29" s="17"/>
    </row>
    <row r="30" spans="1:25" x14ac:dyDescent="0.2">
      <c r="C30" s="9"/>
      <c r="D30" s="17"/>
      <c r="E30" s="17"/>
      <c r="F30" s="17"/>
      <c r="G30" s="17"/>
      <c r="H30" s="9"/>
    </row>
    <row r="31" spans="1:25" x14ac:dyDescent="0.2">
      <c r="Y31" s="7"/>
    </row>
  </sheetData>
  <conditionalFormatting sqref="H6:H8">
    <cfRule type="top10" dxfId="3" priority="4" percent="1" rank="10"/>
  </conditionalFormatting>
  <conditionalFormatting sqref="C6:F8">
    <cfRule type="top10" dxfId="2" priority="3" percent="1" rank="10"/>
  </conditionalFormatting>
  <conditionalFormatting sqref="H9">
    <cfRule type="top10" dxfId="1" priority="2" percent="1" rank="10"/>
  </conditionalFormatting>
  <conditionalFormatting sqref="H2:H5">
    <cfRule type="top10" dxfId="0" priority="1" percent="1" rank="1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EEB05-56FB-A849-A7BB-9388B853CADB}">
  <sheetPr codeName="Tabelle9"/>
  <dimension ref="A1:CB31"/>
  <sheetViews>
    <sheetView zoomScale="90" zoomScaleNormal="90" workbookViewId="0">
      <selection activeCell="Q42" sqref="Q42"/>
    </sheetView>
  </sheetViews>
  <sheetFormatPr baseColWidth="10" defaultColWidth="10.6640625" defaultRowHeight="16" x14ac:dyDescent="0.2"/>
  <cols>
    <col min="1" max="1" width="14.83203125" style="2" customWidth="1"/>
    <col min="2" max="2" width="32.33203125" style="2" customWidth="1"/>
    <col min="3" max="3" width="16" style="2" bestFit="1" customWidth="1"/>
    <col min="4" max="4" width="16.1640625" style="2" customWidth="1"/>
    <col min="5" max="5" width="14.1640625" style="2" customWidth="1"/>
    <col min="6" max="6" width="13.6640625" style="2" customWidth="1"/>
    <col min="7" max="7" width="14.83203125" style="2" customWidth="1"/>
    <col min="8" max="27" width="10.6640625" style="2"/>
    <col min="28" max="28" width="11.5" style="2" customWidth="1"/>
    <col min="29" max="16384" width="10.6640625" style="2"/>
  </cols>
  <sheetData>
    <row r="1" spans="1:80" customFormat="1" x14ac:dyDescent="0.2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</row>
    <row r="2" spans="1:80" customFormat="1" x14ac:dyDescent="0.2">
      <c r="A2" s="20"/>
      <c r="B2" s="21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</row>
    <row r="3" spans="1:80" customForma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</row>
    <row r="4" spans="1:80" customForma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</row>
    <row r="5" spans="1:80" customForma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</row>
    <row r="8" spans="1:80" x14ac:dyDescent="0.2">
      <c r="B8" s="29" t="s">
        <v>10</v>
      </c>
    </row>
    <row r="9" spans="1:80" x14ac:dyDescent="0.2">
      <c r="A9" s="20"/>
      <c r="B9" s="20"/>
      <c r="C9" s="20"/>
      <c r="D9" s="21" t="s">
        <v>9</v>
      </c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</row>
    <row r="10" spans="1:80" x14ac:dyDescent="0.2">
      <c r="A10" s="9"/>
      <c r="B10" s="9"/>
      <c r="C10" s="10">
        <v>2019</v>
      </c>
      <c r="D10" s="10">
        <v>2020</v>
      </c>
      <c r="E10" s="10">
        <v>2021</v>
      </c>
      <c r="F10" s="10">
        <v>2022</v>
      </c>
      <c r="G10" s="10">
        <v>2023</v>
      </c>
      <c r="H10" s="10">
        <v>2024</v>
      </c>
      <c r="I10" s="10">
        <v>2025</v>
      </c>
      <c r="J10" s="10">
        <v>2026</v>
      </c>
      <c r="K10" s="10">
        <v>2027</v>
      </c>
      <c r="L10" s="10">
        <v>2028</v>
      </c>
      <c r="M10" s="10">
        <v>2029</v>
      </c>
      <c r="N10" s="10">
        <v>2030</v>
      </c>
      <c r="O10" s="10">
        <v>2031</v>
      </c>
      <c r="P10" s="10">
        <v>2032</v>
      </c>
      <c r="Q10" s="10">
        <v>2033</v>
      </c>
      <c r="R10" s="10">
        <v>2034</v>
      </c>
      <c r="S10" s="10">
        <v>2035</v>
      </c>
      <c r="T10" s="10">
        <v>2036</v>
      </c>
      <c r="U10" s="10">
        <v>2037</v>
      </c>
      <c r="V10" s="10">
        <v>2038</v>
      </c>
      <c r="W10" s="10">
        <v>2039</v>
      </c>
      <c r="X10" s="10">
        <v>2040</v>
      </c>
      <c r="Y10" s="10" t="s">
        <v>14</v>
      </c>
    </row>
    <row r="11" spans="1:80" ht="17" x14ac:dyDescent="0.2">
      <c r="A11" s="11" t="s">
        <v>0</v>
      </c>
      <c r="B11" s="9" t="s">
        <v>16</v>
      </c>
      <c r="C11" s="26">
        <v>11.131</v>
      </c>
      <c r="D11" s="26">
        <v>12.805</v>
      </c>
      <c r="E11" s="26">
        <v>14.784000000000001</v>
      </c>
      <c r="F11" s="26">
        <v>16.960999999999999</v>
      </c>
      <c r="G11" s="26">
        <f t="shared" ref="G11:X11" si="0">F11*(1+G12)</f>
        <v>18.6571</v>
      </c>
      <c r="H11" s="26">
        <f t="shared" si="0"/>
        <v>20.336239000000003</v>
      </c>
      <c r="I11" s="26">
        <f t="shared" si="0"/>
        <v>21.963138120000004</v>
      </c>
      <c r="J11" s="26">
        <f t="shared" si="0"/>
        <v>23.500557788400005</v>
      </c>
      <c r="K11" s="26">
        <f t="shared" si="0"/>
        <v>24.910591255704006</v>
      </c>
      <c r="L11" s="26">
        <f t="shared" si="0"/>
        <v>26.156120818489207</v>
      </c>
      <c r="M11" s="26">
        <f t="shared" si="0"/>
        <v>27.463926859413668</v>
      </c>
      <c r="N11" s="26">
        <f t="shared" si="0"/>
        <v>28.837123202384351</v>
      </c>
      <c r="O11" s="26">
        <f t="shared" si="0"/>
        <v>30.27897936250357</v>
      </c>
      <c r="P11" s="26">
        <f t="shared" si="0"/>
        <v>31.792928330628751</v>
      </c>
      <c r="Q11" s="26">
        <f t="shared" si="0"/>
        <v>33.223610105507042</v>
      </c>
      <c r="R11" s="26">
        <f t="shared" si="0"/>
        <v>34.552554509727322</v>
      </c>
      <c r="S11" s="26">
        <f t="shared" si="0"/>
        <v>35.761893917567775</v>
      </c>
      <c r="T11" s="26">
        <f t="shared" si="0"/>
        <v>36.834750735094808</v>
      </c>
      <c r="U11" s="26">
        <f t="shared" si="0"/>
        <v>37.939793257147656</v>
      </c>
      <c r="V11" s="26">
        <f t="shared" si="0"/>
        <v>39.077987054862085</v>
      </c>
      <c r="W11" s="26">
        <f t="shared" si="0"/>
        <v>40.250326666507945</v>
      </c>
      <c r="X11" s="26">
        <f t="shared" si="0"/>
        <v>41.457836466503181</v>
      </c>
      <c r="Y11" s="12"/>
    </row>
    <row r="12" spans="1:80" x14ac:dyDescent="0.2">
      <c r="A12" s="11"/>
      <c r="B12" s="9" t="s">
        <v>1</v>
      </c>
      <c r="C12" s="13"/>
      <c r="D12" s="1">
        <f>D11/C11-1</f>
        <v>0.15039080046716369</v>
      </c>
      <c r="E12" s="1">
        <f t="shared" ref="E12:F12" si="1">E11/D11-1</f>
        <v>0.15454900429519736</v>
      </c>
      <c r="F12" s="1">
        <f t="shared" si="1"/>
        <v>0.14725378787878762</v>
      </c>
      <c r="G12" s="1">
        <v>0.1</v>
      </c>
      <c r="H12" s="1">
        <v>0.09</v>
      </c>
      <c r="I12" s="1">
        <v>0.08</v>
      </c>
      <c r="J12" s="1">
        <v>7.0000000000000007E-2</v>
      </c>
      <c r="K12" s="1">
        <v>0.06</v>
      </c>
      <c r="L12" s="1">
        <v>0.05</v>
      </c>
      <c r="M12" s="1">
        <v>0.05</v>
      </c>
      <c r="N12" s="1">
        <v>0.05</v>
      </c>
      <c r="O12" s="1">
        <v>0.05</v>
      </c>
      <c r="P12" s="1">
        <v>0.05</v>
      </c>
      <c r="Q12" s="1">
        <v>4.4999999999999998E-2</v>
      </c>
      <c r="R12" s="1">
        <v>0.04</v>
      </c>
      <c r="S12" s="1">
        <v>3.5000000000000003E-2</v>
      </c>
      <c r="T12" s="1">
        <v>0.03</v>
      </c>
      <c r="U12" s="1">
        <v>0.03</v>
      </c>
      <c r="V12" s="1">
        <v>0.03</v>
      </c>
      <c r="W12" s="1">
        <v>0.03</v>
      </c>
      <c r="X12" s="1">
        <v>0.03</v>
      </c>
      <c r="Y12" s="1"/>
    </row>
    <row r="13" spans="1:80" ht="16" customHeight="1" x14ac:dyDescent="0.2">
      <c r="A13" s="11"/>
      <c r="B13" s="9" t="s">
        <v>3</v>
      </c>
      <c r="C13" s="13">
        <f t="shared" ref="C13:F13" si="2">C14/C11</f>
        <v>0.40077261701554218</v>
      </c>
      <c r="D13" s="1">
        <f t="shared" si="2"/>
        <v>0.42342834830144471</v>
      </c>
      <c r="E13" s="1">
        <f t="shared" si="2"/>
        <v>0.43459145021645018</v>
      </c>
      <c r="F13" s="18">
        <f t="shared" si="2"/>
        <v>0.44177819704026888</v>
      </c>
      <c r="G13" s="1">
        <v>0.45</v>
      </c>
      <c r="H13" s="1">
        <v>0.46</v>
      </c>
      <c r="I13" s="1">
        <v>0.47</v>
      </c>
      <c r="J13" s="1">
        <v>0.48</v>
      </c>
      <c r="K13" s="1">
        <v>0.49</v>
      </c>
      <c r="L13" s="1">
        <v>0.5</v>
      </c>
      <c r="M13" s="1">
        <v>0.5</v>
      </c>
      <c r="N13" s="1">
        <v>0.5</v>
      </c>
      <c r="O13" s="1">
        <v>0.5</v>
      </c>
      <c r="P13" s="1">
        <v>0.5</v>
      </c>
      <c r="Q13" s="1">
        <v>0.5</v>
      </c>
      <c r="R13" s="1">
        <v>0.5</v>
      </c>
      <c r="S13" s="1">
        <v>0.5</v>
      </c>
      <c r="T13" s="1">
        <v>0.5</v>
      </c>
      <c r="U13" s="1">
        <v>0.5</v>
      </c>
      <c r="V13" s="1">
        <v>0.5</v>
      </c>
      <c r="W13" s="1">
        <v>0.5</v>
      </c>
      <c r="X13" s="1">
        <v>0.5</v>
      </c>
      <c r="Y13" s="1"/>
    </row>
    <row r="14" spans="1:80" ht="17" customHeight="1" x14ac:dyDescent="0.2">
      <c r="A14" s="11"/>
      <c r="B14" s="9" t="s">
        <v>2</v>
      </c>
      <c r="C14" s="26">
        <v>4.4610000000000003</v>
      </c>
      <c r="D14" s="26">
        <v>5.4219999999999997</v>
      </c>
      <c r="E14" s="26">
        <v>6.4249999999999998</v>
      </c>
      <c r="F14" s="26">
        <v>7.4930000000000003</v>
      </c>
      <c r="G14" s="26">
        <f t="shared" ref="G14:X14" si="3">G11*G13</f>
        <v>8.3956949999999999</v>
      </c>
      <c r="H14" s="26">
        <f t="shared" si="3"/>
        <v>9.3546699400000008</v>
      </c>
      <c r="I14" s="26">
        <f t="shared" si="3"/>
        <v>10.3226749164</v>
      </c>
      <c r="J14" s="26">
        <f t="shared" si="3"/>
        <v>11.280267738432002</v>
      </c>
      <c r="K14" s="26">
        <f t="shared" si="3"/>
        <v>12.206189715294963</v>
      </c>
      <c r="L14" s="26">
        <f t="shared" si="3"/>
        <v>13.078060409244603</v>
      </c>
      <c r="M14" s="26">
        <f t="shared" si="3"/>
        <v>13.731963429706834</v>
      </c>
      <c r="N14" s="26">
        <f t="shared" si="3"/>
        <v>14.418561601192176</v>
      </c>
      <c r="O14" s="26">
        <f t="shared" si="3"/>
        <v>15.139489681251785</v>
      </c>
      <c r="P14" s="26">
        <f t="shared" si="3"/>
        <v>15.896464165314375</v>
      </c>
      <c r="Q14" s="26">
        <f t="shared" si="3"/>
        <v>16.611805052753521</v>
      </c>
      <c r="R14" s="26">
        <f t="shared" si="3"/>
        <v>17.276277254863661</v>
      </c>
      <c r="S14" s="26">
        <f t="shared" si="3"/>
        <v>17.880946958783888</v>
      </c>
      <c r="T14" s="26">
        <f t="shared" si="3"/>
        <v>18.417375367547404</v>
      </c>
      <c r="U14" s="26">
        <f t="shared" si="3"/>
        <v>18.969896628573828</v>
      </c>
      <c r="V14" s="26">
        <f t="shared" si="3"/>
        <v>19.538993527431042</v>
      </c>
      <c r="W14" s="26">
        <f t="shared" si="3"/>
        <v>20.125163333253973</v>
      </c>
      <c r="X14" s="26">
        <f t="shared" si="3"/>
        <v>20.728918233251591</v>
      </c>
      <c r="Y14" s="12"/>
    </row>
    <row r="15" spans="1:80" ht="17" hidden="1" customHeight="1" x14ac:dyDescent="0.2">
      <c r="A15" s="11"/>
      <c r="B15" s="9" t="s">
        <v>8</v>
      </c>
      <c r="C15" s="26">
        <v>96.4</v>
      </c>
      <c r="D15" s="26">
        <v>99.9</v>
      </c>
      <c r="E15" s="26">
        <v>98.5</v>
      </c>
      <c r="F15" s="26">
        <v>95.8</v>
      </c>
      <c r="G15" s="26">
        <v>93</v>
      </c>
      <c r="H15" s="26">
        <v>90</v>
      </c>
      <c r="I15" s="26">
        <v>87</v>
      </c>
      <c r="J15" s="26">
        <v>84</v>
      </c>
      <c r="K15" s="26">
        <v>81</v>
      </c>
      <c r="L15" s="26">
        <v>78</v>
      </c>
      <c r="M15" s="26">
        <v>75</v>
      </c>
      <c r="N15" s="26">
        <v>72</v>
      </c>
      <c r="O15" s="26">
        <v>69</v>
      </c>
      <c r="P15" s="26">
        <v>66</v>
      </c>
      <c r="Q15" s="26">
        <v>63</v>
      </c>
      <c r="R15" s="26">
        <v>60</v>
      </c>
      <c r="S15" s="26">
        <v>57</v>
      </c>
      <c r="T15" s="26">
        <v>54</v>
      </c>
      <c r="U15" s="26">
        <v>51</v>
      </c>
      <c r="V15" s="26">
        <v>48</v>
      </c>
      <c r="W15" s="26">
        <v>45</v>
      </c>
      <c r="X15" s="26">
        <v>42</v>
      </c>
      <c r="Y15" s="12"/>
    </row>
    <row r="16" spans="1:80" hidden="1" x14ac:dyDescent="0.2">
      <c r="A16" s="1">
        <v>0</v>
      </c>
      <c r="B16" s="9" t="s">
        <v>11</v>
      </c>
      <c r="C16" s="26">
        <v>-4.6900000000000004</v>
      </c>
      <c r="D16" s="26">
        <f>-$A$16*D15</f>
        <v>0</v>
      </c>
      <c r="E16" s="26">
        <f t="shared" ref="E16:X16" si="4">-$A$16*E15</f>
        <v>0</v>
      </c>
      <c r="F16" s="26">
        <f t="shared" si="4"/>
        <v>0</v>
      </c>
      <c r="G16" s="26">
        <f t="shared" si="4"/>
        <v>0</v>
      </c>
      <c r="H16" s="26">
        <f t="shared" si="4"/>
        <v>0</v>
      </c>
      <c r="I16" s="26">
        <f t="shared" si="4"/>
        <v>0</v>
      </c>
      <c r="J16" s="26">
        <f t="shared" si="4"/>
        <v>0</v>
      </c>
      <c r="K16" s="26">
        <f t="shared" si="4"/>
        <v>0</v>
      </c>
      <c r="L16" s="26">
        <f t="shared" si="4"/>
        <v>0</v>
      </c>
      <c r="M16" s="26">
        <f t="shared" si="4"/>
        <v>0</v>
      </c>
      <c r="N16" s="26">
        <f t="shared" si="4"/>
        <v>0</v>
      </c>
      <c r="O16" s="26">
        <f t="shared" si="4"/>
        <v>0</v>
      </c>
      <c r="P16" s="26">
        <f t="shared" si="4"/>
        <v>0</v>
      </c>
      <c r="Q16" s="26">
        <f t="shared" si="4"/>
        <v>0</v>
      </c>
      <c r="R16" s="26">
        <f t="shared" si="4"/>
        <v>0</v>
      </c>
      <c r="S16" s="26">
        <f t="shared" si="4"/>
        <v>0</v>
      </c>
      <c r="T16" s="26">
        <f t="shared" si="4"/>
        <v>0</v>
      </c>
      <c r="U16" s="26">
        <f t="shared" si="4"/>
        <v>0</v>
      </c>
      <c r="V16" s="26">
        <f t="shared" si="4"/>
        <v>0</v>
      </c>
      <c r="W16" s="26">
        <f t="shared" si="4"/>
        <v>0</v>
      </c>
      <c r="X16" s="26">
        <f t="shared" si="4"/>
        <v>0</v>
      </c>
      <c r="Y16" s="12"/>
    </row>
    <row r="17" spans="1:25" x14ac:dyDescent="0.2">
      <c r="A17" s="1">
        <v>0.21</v>
      </c>
      <c r="B17" s="9" t="s">
        <v>22</v>
      </c>
      <c r="C17" s="26">
        <v>3.8679999999999999</v>
      </c>
      <c r="D17" s="26">
        <f>(D14+D16)*(1-$A$17)</f>
        <v>4.2833800000000002</v>
      </c>
      <c r="E17" s="26">
        <f t="shared" ref="E17:X17" si="5">(E14+E16)*(1-$A$17)</f>
        <v>5.0757500000000002</v>
      </c>
      <c r="F17" s="26">
        <f t="shared" si="5"/>
        <v>5.9194700000000005</v>
      </c>
      <c r="G17" s="26">
        <f t="shared" si="5"/>
        <v>6.6325990500000005</v>
      </c>
      <c r="H17" s="26">
        <f t="shared" si="5"/>
        <v>7.3901892526000008</v>
      </c>
      <c r="I17" s="26">
        <f t="shared" si="5"/>
        <v>8.1549131839560012</v>
      </c>
      <c r="J17" s="26">
        <f t="shared" si="5"/>
        <v>8.9114115133612817</v>
      </c>
      <c r="K17" s="26">
        <f t="shared" si="5"/>
        <v>9.6428898750830214</v>
      </c>
      <c r="L17" s="26">
        <f t="shared" si="5"/>
        <v>10.331667723303237</v>
      </c>
      <c r="M17" s="26">
        <f t="shared" si="5"/>
        <v>10.8482511094684</v>
      </c>
      <c r="N17" s="26">
        <f t="shared" si="5"/>
        <v>11.390663664941819</v>
      </c>
      <c r="O17" s="26">
        <f t="shared" si="5"/>
        <v>11.960196848188911</v>
      </c>
      <c r="P17" s="26">
        <f t="shared" si="5"/>
        <v>12.558206690598357</v>
      </c>
      <c r="Q17" s="26">
        <f t="shared" si="5"/>
        <v>13.123325991675282</v>
      </c>
      <c r="R17" s="26">
        <f t="shared" si="5"/>
        <v>13.648259031342294</v>
      </c>
      <c r="S17" s="26">
        <f t="shared" si="5"/>
        <v>14.125948097439272</v>
      </c>
      <c r="T17" s="26">
        <f t="shared" si="5"/>
        <v>14.54972654036245</v>
      </c>
      <c r="U17" s="26">
        <f t="shared" si="5"/>
        <v>14.986218336573325</v>
      </c>
      <c r="V17" s="26">
        <f t="shared" si="5"/>
        <v>15.435804886670525</v>
      </c>
      <c r="W17" s="26">
        <f t="shared" si="5"/>
        <v>15.898879033270639</v>
      </c>
      <c r="X17" s="26">
        <f t="shared" si="5"/>
        <v>16.375845404268759</v>
      </c>
      <c r="Y17" s="12" t="e">
        <f>X17*(1+X12)/(#REF!-X12)</f>
        <v>#REF!</v>
      </c>
    </row>
    <row r="18" spans="1:25" x14ac:dyDescent="0.2">
      <c r="A18" s="5"/>
      <c r="B18" s="29" t="s">
        <v>15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5" x14ac:dyDescent="0.2"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5" x14ac:dyDescent="0.2"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5" x14ac:dyDescent="0.2">
      <c r="C21" s="23" t="s">
        <v>4</v>
      </c>
      <c r="D21" s="23"/>
      <c r="E21" s="23"/>
      <c r="F21" s="24"/>
      <c r="G21" s="24"/>
      <c r="H21" s="24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</row>
    <row r="22" spans="1:25" x14ac:dyDescent="0.2">
      <c r="C22" s="16"/>
      <c r="D22" s="17" t="s">
        <v>5</v>
      </c>
      <c r="E22" s="17"/>
      <c r="F22" s="28">
        <f>N17</f>
        <v>11.390663664941819</v>
      </c>
      <c r="G22" s="17" t="s">
        <v>7</v>
      </c>
      <c r="H22" s="17"/>
    </row>
    <row r="23" spans="1:25" x14ac:dyDescent="0.2">
      <c r="C23" s="17"/>
      <c r="D23" s="17" t="s">
        <v>6</v>
      </c>
      <c r="E23" s="17"/>
      <c r="F23" s="25">
        <v>25</v>
      </c>
      <c r="G23" s="17"/>
      <c r="H23" s="17"/>
    </row>
    <row r="24" spans="1:25" x14ac:dyDescent="0.2">
      <c r="C24" s="17"/>
      <c r="D24" s="17" t="s">
        <v>23</v>
      </c>
      <c r="E24" s="17"/>
      <c r="F24" s="30">
        <v>0.6</v>
      </c>
      <c r="G24" s="17"/>
      <c r="H24" s="17"/>
      <c r="I24" s="4"/>
      <c r="V24" s="7"/>
    </row>
    <row r="25" spans="1:25" x14ac:dyDescent="0.2">
      <c r="C25" s="17"/>
      <c r="D25" s="17" t="s">
        <v>24</v>
      </c>
      <c r="E25" s="17"/>
      <c r="F25" s="32">
        <v>228</v>
      </c>
      <c r="G25" s="17" t="s">
        <v>7</v>
      </c>
      <c r="H25" s="17"/>
      <c r="U25" s="8"/>
    </row>
    <row r="26" spans="1:25" x14ac:dyDescent="0.2">
      <c r="C26" s="17"/>
      <c r="D26" s="17" t="s">
        <v>25</v>
      </c>
      <c r="E26" s="17"/>
      <c r="F26" s="31">
        <f>SUM(D17:N17)*F24</f>
        <v>53.148711223628261</v>
      </c>
      <c r="G26" s="17" t="s">
        <v>7</v>
      </c>
      <c r="H26" s="17"/>
      <c r="U26" s="8"/>
    </row>
    <row r="27" spans="1:25" x14ac:dyDescent="0.2">
      <c r="C27" s="17"/>
      <c r="D27" s="17" t="s">
        <v>12</v>
      </c>
      <c r="E27" s="17"/>
      <c r="F27" s="28">
        <f>F23*F22</f>
        <v>284.76659162354548</v>
      </c>
      <c r="G27" s="17" t="s">
        <v>7</v>
      </c>
      <c r="H27" s="17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5" x14ac:dyDescent="0.2">
      <c r="C28" s="17"/>
      <c r="D28" s="17" t="s">
        <v>26</v>
      </c>
      <c r="E28" s="17"/>
      <c r="F28" s="28">
        <f>F27+F26</f>
        <v>337.91530284717373</v>
      </c>
      <c r="G28" s="17" t="s">
        <v>7</v>
      </c>
      <c r="H28" s="17"/>
    </row>
    <row r="29" spans="1:25" x14ac:dyDescent="0.2">
      <c r="C29" s="17"/>
      <c r="D29" s="27" t="s">
        <v>13</v>
      </c>
      <c r="E29" s="27"/>
      <c r="F29" s="15">
        <f>(F28/F25)^0.1-1</f>
        <v>4.0129230139809957E-2</v>
      </c>
      <c r="G29" s="27"/>
      <c r="H29" s="17"/>
    </row>
    <row r="30" spans="1:25" x14ac:dyDescent="0.2">
      <c r="C30" s="9"/>
      <c r="D30" s="17"/>
      <c r="E30" s="17"/>
      <c r="F30" s="17"/>
      <c r="G30" s="17"/>
      <c r="H30" s="9"/>
    </row>
    <row r="31" spans="1:25" x14ac:dyDescent="0.2">
      <c r="Y31" s="7"/>
    </row>
  </sheetData>
  <conditionalFormatting sqref="H6:H8">
    <cfRule type="top10" dxfId="35" priority="4" percent="1" rank="10"/>
  </conditionalFormatting>
  <conditionalFormatting sqref="C6:F8">
    <cfRule type="top10" dxfId="34" priority="3" percent="1" rank="10"/>
  </conditionalFormatting>
  <conditionalFormatting sqref="H9">
    <cfRule type="top10" dxfId="33" priority="2" percent="1" rank="10"/>
  </conditionalFormatting>
  <conditionalFormatting sqref="H2:H5">
    <cfRule type="top10" dxfId="32" priority="1" percent="1" rank="10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0EC20-1119-F646-BF9C-641EEADD6BC9}">
  <sheetPr codeName="Tabelle8"/>
  <dimension ref="A1:CB31"/>
  <sheetViews>
    <sheetView zoomScale="90" zoomScaleNormal="90" workbookViewId="0">
      <selection activeCell="R41" sqref="R41"/>
    </sheetView>
  </sheetViews>
  <sheetFormatPr baseColWidth="10" defaultColWidth="10.6640625" defaultRowHeight="16" x14ac:dyDescent="0.2"/>
  <cols>
    <col min="1" max="1" width="14.83203125" style="2" customWidth="1"/>
    <col min="2" max="2" width="32.33203125" style="2" customWidth="1"/>
    <col min="3" max="3" width="16" style="2" bestFit="1" customWidth="1"/>
    <col min="4" max="4" width="16.1640625" style="2" customWidth="1"/>
    <col min="5" max="5" width="14.1640625" style="2" customWidth="1"/>
    <col min="6" max="6" width="13.6640625" style="2" customWidth="1"/>
    <col min="7" max="7" width="14.83203125" style="2" customWidth="1"/>
    <col min="8" max="27" width="10.6640625" style="2"/>
    <col min="28" max="28" width="11.5" style="2" customWidth="1"/>
    <col min="29" max="16384" width="10.6640625" style="2"/>
  </cols>
  <sheetData>
    <row r="1" spans="1:80" customFormat="1" x14ac:dyDescent="0.2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</row>
    <row r="2" spans="1:80" customFormat="1" x14ac:dyDescent="0.2">
      <c r="A2" s="20"/>
      <c r="B2" s="21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</row>
    <row r="3" spans="1:80" customForma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</row>
    <row r="4" spans="1:80" customForma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</row>
    <row r="5" spans="1:80" customForma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</row>
    <row r="8" spans="1:80" x14ac:dyDescent="0.2">
      <c r="B8" s="29" t="s">
        <v>10</v>
      </c>
    </row>
    <row r="9" spans="1:80" x14ac:dyDescent="0.2">
      <c r="A9" s="20"/>
      <c r="B9" s="20"/>
      <c r="C9" s="20"/>
      <c r="D9" s="21" t="s">
        <v>9</v>
      </c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</row>
    <row r="10" spans="1:80" x14ac:dyDescent="0.2">
      <c r="A10" s="9"/>
      <c r="B10" s="9"/>
      <c r="C10" s="10">
        <v>2019</v>
      </c>
      <c r="D10" s="10">
        <v>2020</v>
      </c>
      <c r="E10" s="10">
        <v>2021</v>
      </c>
      <c r="F10" s="10">
        <v>2022</v>
      </c>
      <c r="G10" s="10">
        <v>2023</v>
      </c>
      <c r="H10" s="10">
        <v>2024</v>
      </c>
      <c r="I10" s="10">
        <v>2025</v>
      </c>
      <c r="J10" s="10">
        <v>2026</v>
      </c>
      <c r="K10" s="10">
        <v>2027</v>
      </c>
      <c r="L10" s="10">
        <v>2028</v>
      </c>
      <c r="M10" s="10">
        <v>2029</v>
      </c>
      <c r="N10" s="10">
        <v>2030</v>
      </c>
      <c r="O10" s="10">
        <v>2031</v>
      </c>
      <c r="P10" s="10">
        <v>2032</v>
      </c>
      <c r="Q10" s="10">
        <v>2033</v>
      </c>
      <c r="R10" s="10">
        <v>2034</v>
      </c>
      <c r="S10" s="10">
        <v>2035</v>
      </c>
      <c r="T10" s="10">
        <v>2036</v>
      </c>
      <c r="U10" s="10">
        <v>2037</v>
      </c>
      <c r="V10" s="10">
        <v>2038</v>
      </c>
      <c r="W10" s="10">
        <v>2039</v>
      </c>
      <c r="X10" s="10">
        <v>2040</v>
      </c>
      <c r="Y10" s="10" t="s">
        <v>14</v>
      </c>
    </row>
    <row r="11" spans="1:80" ht="17" x14ac:dyDescent="0.2">
      <c r="A11" s="11" t="s">
        <v>0</v>
      </c>
      <c r="B11" s="9" t="s">
        <v>16</v>
      </c>
      <c r="C11" s="26">
        <v>0.66100000000000003</v>
      </c>
      <c r="D11" s="26">
        <v>0.73199999999999998</v>
      </c>
      <c r="E11" s="26">
        <v>0.99299999999999999</v>
      </c>
      <c r="F11" s="26">
        <f t="shared" ref="F11" si="0">E11*(1+F12)</f>
        <v>1.2908999999999999</v>
      </c>
      <c r="G11" s="26">
        <f t="shared" ref="G11" si="1">F11*(1+G12)</f>
        <v>1.6781699999999999</v>
      </c>
      <c r="H11" s="26">
        <f t="shared" ref="H11" si="2">G11*(1+H12)</f>
        <v>2.1816209999999998</v>
      </c>
      <c r="I11" s="26">
        <f t="shared" ref="I11:X11" si="3">H11*(1+I12)</f>
        <v>2.8361072999999997</v>
      </c>
      <c r="J11" s="26">
        <f t="shared" si="3"/>
        <v>3.5451341249999997</v>
      </c>
      <c r="K11" s="26">
        <f t="shared" si="3"/>
        <v>4.4314176562499998</v>
      </c>
      <c r="L11" s="26">
        <f t="shared" si="3"/>
        <v>5.5392720703124994</v>
      </c>
      <c r="M11" s="26">
        <f t="shared" si="3"/>
        <v>6.6471264843749989</v>
      </c>
      <c r="N11" s="26">
        <f t="shared" si="3"/>
        <v>7.9765517812499986</v>
      </c>
      <c r="O11" s="26">
        <f t="shared" si="3"/>
        <v>9.5718621374999984</v>
      </c>
      <c r="P11" s="26">
        <f t="shared" si="3"/>
        <v>11.486234564999998</v>
      </c>
      <c r="Q11" s="26">
        <f t="shared" si="3"/>
        <v>13.209169749749996</v>
      </c>
      <c r="R11" s="26">
        <f t="shared" si="3"/>
        <v>15.190545212212495</v>
      </c>
      <c r="S11" s="26">
        <f t="shared" si="3"/>
        <v>17.469126994044366</v>
      </c>
      <c r="T11" s="26">
        <f t="shared" si="3"/>
        <v>19.216039693448803</v>
      </c>
      <c r="U11" s="26">
        <f t="shared" si="3"/>
        <v>21.137643662793685</v>
      </c>
      <c r="V11" s="26">
        <f t="shared" si="3"/>
        <v>23.251408029073055</v>
      </c>
      <c r="W11" s="26">
        <f t="shared" si="3"/>
        <v>25.576548831980361</v>
      </c>
      <c r="X11" s="26">
        <f t="shared" si="3"/>
        <v>28.134203715178398</v>
      </c>
      <c r="Y11" s="12"/>
    </row>
    <row r="12" spans="1:80" x14ac:dyDescent="0.2">
      <c r="A12" s="11"/>
      <c r="B12" s="9" t="s">
        <v>1</v>
      </c>
      <c r="C12" s="13"/>
      <c r="D12" s="1">
        <f>D11/C11-1</f>
        <v>0.10741301059001507</v>
      </c>
      <c r="E12" s="1">
        <f t="shared" ref="E12:F12" si="4">E11/D11-1</f>
        <v>0.35655737704918034</v>
      </c>
      <c r="F12" s="1">
        <v>0.3</v>
      </c>
      <c r="G12" s="1">
        <v>0.3</v>
      </c>
      <c r="H12" s="1">
        <v>0.3</v>
      </c>
      <c r="I12" s="1">
        <v>0.3</v>
      </c>
      <c r="J12" s="1">
        <v>0.25</v>
      </c>
      <c r="K12" s="1">
        <v>0.25</v>
      </c>
      <c r="L12" s="1">
        <v>0.25</v>
      </c>
      <c r="M12" s="1">
        <v>0.2</v>
      </c>
      <c r="N12" s="1">
        <v>0.2</v>
      </c>
      <c r="O12" s="1">
        <v>0.2</v>
      </c>
      <c r="P12" s="1">
        <v>0.2</v>
      </c>
      <c r="Q12" s="1">
        <v>0.15</v>
      </c>
      <c r="R12" s="1">
        <v>0.15</v>
      </c>
      <c r="S12" s="1">
        <v>0.15</v>
      </c>
      <c r="T12" s="1">
        <v>0.1</v>
      </c>
      <c r="U12" s="1">
        <v>0.1</v>
      </c>
      <c r="V12" s="1">
        <v>0.1</v>
      </c>
      <c r="W12" s="1">
        <v>0.1</v>
      </c>
      <c r="X12" s="1">
        <v>0.1</v>
      </c>
      <c r="Y12" s="1"/>
    </row>
    <row r="13" spans="1:80" ht="16" customHeight="1" x14ac:dyDescent="0.2">
      <c r="A13" s="11"/>
      <c r="B13" s="9" t="s">
        <v>3</v>
      </c>
      <c r="C13" s="13">
        <f t="shared" ref="C13:H13" si="5">C14/C11</f>
        <v>0.16944024205748864</v>
      </c>
      <c r="D13" s="1">
        <f t="shared" si="5"/>
        <v>6.4207650273224046E-2</v>
      </c>
      <c r="E13" s="1">
        <f t="shared" si="5"/>
        <v>0.1379657603222558</v>
      </c>
      <c r="F13" s="18">
        <v>0.17</v>
      </c>
      <c r="G13" s="18">
        <v>0.23</v>
      </c>
      <c r="H13" s="18">
        <v>0.25</v>
      </c>
      <c r="I13" s="1">
        <v>0.26</v>
      </c>
      <c r="J13" s="1">
        <v>0.27</v>
      </c>
      <c r="K13" s="1">
        <v>0.28000000000000003</v>
      </c>
      <c r="L13" s="1">
        <v>0.28999999999999998</v>
      </c>
      <c r="M13" s="1">
        <v>0.3</v>
      </c>
      <c r="N13" s="1">
        <v>0.31</v>
      </c>
      <c r="O13" s="1">
        <v>0.32</v>
      </c>
      <c r="P13" s="1">
        <v>0.33</v>
      </c>
      <c r="Q13" s="1">
        <v>0.34</v>
      </c>
      <c r="R13" s="1">
        <v>0.35</v>
      </c>
      <c r="S13" s="1">
        <v>0.35</v>
      </c>
      <c r="T13" s="1">
        <v>0.35</v>
      </c>
      <c r="U13" s="1">
        <v>0.35</v>
      </c>
      <c r="V13" s="1">
        <v>0.35</v>
      </c>
      <c r="W13" s="1">
        <v>0.35</v>
      </c>
      <c r="X13" s="1">
        <v>0.35</v>
      </c>
      <c r="Y13" s="1"/>
    </row>
    <row r="14" spans="1:80" ht="17" customHeight="1" x14ac:dyDescent="0.2">
      <c r="A14" s="11"/>
      <c r="B14" s="9" t="s">
        <v>2</v>
      </c>
      <c r="C14" s="26">
        <v>0.112</v>
      </c>
      <c r="D14" s="26">
        <v>4.7E-2</v>
      </c>
      <c r="E14" s="26">
        <v>0.13700000000000001</v>
      </c>
      <c r="F14" s="26">
        <f t="shared" ref="F14:H14" si="6">F11*F13</f>
        <v>0.21945300000000001</v>
      </c>
      <c r="G14" s="26">
        <f t="shared" si="6"/>
        <v>0.38597910000000002</v>
      </c>
      <c r="H14" s="26">
        <f t="shared" si="6"/>
        <v>0.54540524999999995</v>
      </c>
      <c r="I14" s="26">
        <f t="shared" ref="I14:X14" si="7">I11*I13</f>
        <v>0.73738789799999993</v>
      </c>
      <c r="J14" s="26">
        <f t="shared" si="7"/>
        <v>0.95718621375000001</v>
      </c>
      <c r="K14" s="26">
        <f t="shared" si="7"/>
        <v>1.2407969437500002</v>
      </c>
      <c r="L14" s="26">
        <f t="shared" si="7"/>
        <v>1.6063889003906247</v>
      </c>
      <c r="M14" s="26">
        <f t="shared" si="7"/>
        <v>1.9941379453124997</v>
      </c>
      <c r="N14" s="26">
        <f t="shared" si="7"/>
        <v>2.4727310521874997</v>
      </c>
      <c r="O14" s="26">
        <f t="shared" si="7"/>
        <v>3.0629958839999993</v>
      </c>
      <c r="P14" s="26">
        <f t="shared" si="7"/>
        <v>3.7904574064499998</v>
      </c>
      <c r="Q14" s="26">
        <f t="shared" si="7"/>
        <v>4.4911177149149992</v>
      </c>
      <c r="R14" s="26">
        <f t="shared" si="7"/>
        <v>5.3166908242743727</v>
      </c>
      <c r="S14" s="26">
        <f t="shared" si="7"/>
        <v>6.1141944479155281</v>
      </c>
      <c r="T14" s="26">
        <f t="shared" si="7"/>
        <v>6.7256138927070808</v>
      </c>
      <c r="U14" s="26">
        <f t="shared" si="7"/>
        <v>7.3981752819777897</v>
      </c>
      <c r="V14" s="26">
        <f t="shared" si="7"/>
        <v>8.1379928101755681</v>
      </c>
      <c r="W14" s="26">
        <f t="shared" si="7"/>
        <v>8.9517920911931252</v>
      </c>
      <c r="X14" s="26">
        <f t="shared" si="7"/>
        <v>9.8469713003124379</v>
      </c>
      <c r="Y14" s="12"/>
    </row>
    <row r="15" spans="1:80" ht="17" hidden="1" customHeight="1" x14ac:dyDescent="0.2">
      <c r="A15" s="11"/>
      <c r="B15" s="9" t="s">
        <v>8</v>
      </c>
      <c r="C15" s="12">
        <v>96.4</v>
      </c>
      <c r="D15" s="19">
        <v>99.9</v>
      </c>
      <c r="E15" s="19">
        <v>98.5</v>
      </c>
      <c r="F15" s="19">
        <v>95.8</v>
      </c>
      <c r="G15" s="19">
        <v>93</v>
      </c>
      <c r="H15" s="19">
        <v>90</v>
      </c>
      <c r="I15" s="19">
        <v>87</v>
      </c>
      <c r="J15" s="19">
        <v>84</v>
      </c>
      <c r="K15" s="19">
        <v>81</v>
      </c>
      <c r="L15" s="19">
        <v>78</v>
      </c>
      <c r="M15" s="19">
        <v>75</v>
      </c>
      <c r="N15" s="19">
        <v>72</v>
      </c>
      <c r="O15" s="19">
        <v>69</v>
      </c>
      <c r="P15" s="19">
        <v>66</v>
      </c>
      <c r="Q15" s="19">
        <v>63</v>
      </c>
      <c r="R15" s="19">
        <v>60</v>
      </c>
      <c r="S15" s="19">
        <v>57</v>
      </c>
      <c r="T15" s="19">
        <v>54</v>
      </c>
      <c r="U15" s="19">
        <v>51</v>
      </c>
      <c r="V15" s="19">
        <v>48</v>
      </c>
      <c r="W15" s="19">
        <v>45</v>
      </c>
      <c r="X15" s="19">
        <v>42</v>
      </c>
      <c r="Y15" s="12"/>
    </row>
    <row r="16" spans="1:80" hidden="1" x14ac:dyDescent="0.2">
      <c r="A16" s="1">
        <v>0</v>
      </c>
      <c r="B16" s="9" t="s">
        <v>11</v>
      </c>
      <c r="C16" s="12">
        <v>-4.6900000000000004</v>
      </c>
      <c r="D16" s="12">
        <f>-$A$16*D15</f>
        <v>0</v>
      </c>
      <c r="E16" s="12">
        <f t="shared" ref="E16:X16" si="8">-$A$16*E15</f>
        <v>0</v>
      </c>
      <c r="F16" s="12">
        <f t="shared" si="8"/>
        <v>0</v>
      </c>
      <c r="G16" s="12">
        <f t="shared" si="8"/>
        <v>0</v>
      </c>
      <c r="H16" s="12">
        <f t="shared" si="8"/>
        <v>0</v>
      </c>
      <c r="I16" s="12">
        <f t="shared" si="8"/>
        <v>0</v>
      </c>
      <c r="J16" s="12">
        <f t="shared" si="8"/>
        <v>0</v>
      </c>
      <c r="K16" s="12">
        <f t="shared" si="8"/>
        <v>0</v>
      </c>
      <c r="L16" s="12">
        <f t="shared" si="8"/>
        <v>0</v>
      </c>
      <c r="M16" s="12">
        <f t="shared" si="8"/>
        <v>0</v>
      </c>
      <c r="N16" s="12">
        <f t="shared" si="8"/>
        <v>0</v>
      </c>
      <c r="O16" s="12">
        <f t="shared" si="8"/>
        <v>0</v>
      </c>
      <c r="P16" s="12">
        <f t="shared" si="8"/>
        <v>0</v>
      </c>
      <c r="Q16" s="12">
        <f t="shared" si="8"/>
        <v>0</v>
      </c>
      <c r="R16" s="12">
        <f t="shared" si="8"/>
        <v>0</v>
      </c>
      <c r="S16" s="12">
        <f t="shared" si="8"/>
        <v>0</v>
      </c>
      <c r="T16" s="12">
        <f t="shared" si="8"/>
        <v>0</v>
      </c>
      <c r="U16" s="12">
        <f t="shared" si="8"/>
        <v>0</v>
      </c>
      <c r="V16" s="12">
        <f t="shared" si="8"/>
        <v>0</v>
      </c>
      <c r="W16" s="12">
        <f t="shared" si="8"/>
        <v>0</v>
      </c>
      <c r="X16" s="12">
        <f t="shared" si="8"/>
        <v>0</v>
      </c>
      <c r="Y16" s="12"/>
    </row>
    <row r="17" spans="1:25" x14ac:dyDescent="0.2">
      <c r="A17" s="1">
        <v>0.21</v>
      </c>
      <c r="B17" s="9" t="s">
        <v>22</v>
      </c>
      <c r="C17" s="26">
        <v>0.108</v>
      </c>
      <c r="D17" s="26">
        <f>(D14+D16)*(1-$A$17)</f>
        <v>3.7130000000000003E-2</v>
      </c>
      <c r="E17" s="26">
        <f t="shared" ref="E17:X17" si="9">(E14+E16)*(1-$A$17)</f>
        <v>0.10823000000000001</v>
      </c>
      <c r="F17" s="26">
        <f t="shared" si="9"/>
        <v>0.17336787000000001</v>
      </c>
      <c r="G17" s="26">
        <f t="shared" si="9"/>
        <v>0.30492348900000005</v>
      </c>
      <c r="H17" s="26">
        <f t="shared" si="9"/>
        <v>0.43087014749999997</v>
      </c>
      <c r="I17" s="26">
        <f t="shared" si="9"/>
        <v>0.58253643942</v>
      </c>
      <c r="J17" s="26">
        <f t="shared" si="9"/>
        <v>0.7561771088625</v>
      </c>
      <c r="K17" s="26">
        <f t="shared" si="9"/>
        <v>0.98022958556250017</v>
      </c>
      <c r="L17" s="26">
        <f t="shared" si="9"/>
        <v>1.2690472313085934</v>
      </c>
      <c r="M17" s="26">
        <f t="shared" si="9"/>
        <v>1.5753689767968748</v>
      </c>
      <c r="N17" s="26">
        <f t="shared" si="9"/>
        <v>1.9534575312281248</v>
      </c>
      <c r="O17" s="26">
        <f t="shared" si="9"/>
        <v>2.4197667483599994</v>
      </c>
      <c r="P17" s="26">
        <f t="shared" si="9"/>
        <v>2.9944613510955</v>
      </c>
      <c r="Q17" s="26">
        <f t="shared" si="9"/>
        <v>3.5479829947828496</v>
      </c>
      <c r="R17" s="26">
        <f t="shared" si="9"/>
        <v>4.2001857511767549</v>
      </c>
      <c r="S17" s="26">
        <f t="shared" si="9"/>
        <v>4.8302136138532674</v>
      </c>
      <c r="T17" s="26">
        <f t="shared" si="9"/>
        <v>5.3132349752385943</v>
      </c>
      <c r="U17" s="26">
        <f t="shared" si="9"/>
        <v>5.8445584727624542</v>
      </c>
      <c r="V17" s="26">
        <f t="shared" si="9"/>
        <v>6.4290143200386991</v>
      </c>
      <c r="W17" s="26">
        <f t="shared" si="9"/>
        <v>7.0719157520425693</v>
      </c>
      <c r="X17" s="26">
        <f t="shared" si="9"/>
        <v>7.7791073272468267</v>
      </c>
      <c r="Y17" s="12" t="e">
        <f>X17*(1+X12)/(#REF!-X12)</f>
        <v>#REF!</v>
      </c>
    </row>
    <row r="18" spans="1:25" x14ac:dyDescent="0.2">
      <c r="A18" s="5"/>
      <c r="B18" s="29" t="s">
        <v>15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5" x14ac:dyDescent="0.2"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5" x14ac:dyDescent="0.2"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5" x14ac:dyDescent="0.2">
      <c r="C21" s="23" t="s">
        <v>4</v>
      </c>
      <c r="D21" s="23"/>
      <c r="E21" s="23"/>
      <c r="F21" s="24"/>
      <c r="G21" s="24"/>
      <c r="H21" s="24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</row>
    <row r="22" spans="1:25" x14ac:dyDescent="0.2">
      <c r="C22" s="16"/>
      <c r="D22" s="17" t="s">
        <v>5</v>
      </c>
      <c r="E22" s="17"/>
      <c r="F22" s="28">
        <f>N17</f>
        <v>1.9534575312281248</v>
      </c>
      <c r="G22" s="17" t="s">
        <v>7</v>
      </c>
      <c r="H22" s="17"/>
    </row>
    <row r="23" spans="1:25" x14ac:dyDescent="0.2">
      <c r="C23" s="17"/>
      <c r="D23" s="17" t="s">
        <v>6</v>
      </c>
      <c r="E23" s="17"/>
      <c r="F23" s="25">
        <v>40</v>
      </c>
      <c r="G23" s="17"/>
      <c r="H23" s="17"/>
    </row>
    <row r="24" spans="1:25" x14ac:dyDescent="0.2">
      <c r="C24" s="17"/>
      <c r="D24" s="17" t="s">
        <v>23</v>
      </c>
      <c r="E24" s="17"/>
      <c r="F24" s="30">
        <v>0</v>
      </c>
      <c r="G24" s="17"/>
      <c r="H24" s="17"/>
      <c r="I24" s="4"/>
      <c r="V24" s="7"/>
    </row>
    <row r="25" spans="1:25" x14ac:dyDescent="0.2">
      <c r="C25" s="17"/>
      <c r="D25" s="17" t="s">
        <v>24</v>
      </c>
      <c r="E25" s="17"/>
      <c r="F25" s="32">
        <v>28.6</v>
      </c>
      <c r="G25" s="17" t="s">
        <v>7</v>
      </c>
      <c r="H25" s="17"/>
      <c r="U25" s="8"/>
    </row>
    <row r="26" spans="1:25" x14ac:dyDescent="0.2">
      <c r="C26" s="17"/>
      <c r="D26" s="17" t="s">
        <v>25</v>
      </c>
      <c r="E26" s="17"/>
      <c r="F26" s="31">
        <f>SUM(D17:N17)*F24</f>
        <v>0</v>
      </c>
      <c r="G26" s="17" t="s">
        <v>7</v>
      </c>
      <c r="H26" s="17"/>
      <c r="U26" s="8"/>
    </row>
    <row r="27" spans="1:25" x14ac:dyDescent="0.2">
      <c r="C27" s="17"/>
      <c r="D27" s="17" t="s">
        <v>12</v>
      </c>
      <c r="E27" s="17"/>
      <c r="F27" s="28">
        <f>F23*F22</f>
        <v>78.138301249124993</v>
      </c>
      <c r="G27" s="17" t="s">
        <v>7</v>
      </c>
      <c r="H27" s="17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5" x14ac:dyDescent="0.2">
      <c r="C28" s="17"/>
      <c r="D28" s="17" t="s">
        <v>26</v>
      </c>
      <c r="E28" s="17"/>
      <c r="F28" s="28">
        <f>F27+F26</f>
        <v>78.138301249124993</v>
      </c>
      <c r="G28" s="17" t="s">
        <v>7</v>
      </c>
      <c r="H28" s="17"/>
    </row>
    <row r="29" spans="1:25" x14ac:dyDescent="0.2">
      <c r="C29" s="17"/>
      <c r="D29" s="27" t="s">
        <v>13</v>
      </c>
      <c r="E29" s="27"/>
      <c r="F29" s="15">
        <f>(F28/F25)^0.1-1</f>
        <v>0.10573178336825628</v>
      </c>
      <c r="G29" s="27"/>
      <c r="H29" s="17"/>
    </row>
    <row r="30" spans="1:25" x14ac:dyDescent="0.2">
      <c r="C30" s="9"/>
      <c r="D30" s="17"/>
      <c r="E30" s="17"/>
      <c r="F30" s="17"/>
      <c r="G30" s="17"/>
      <c r="H30" s="9"/>
    </row>
    <row r="31" spans="1:25" x14ac:dyDescent="0.2">
      <c r="Y31" s="7"/>
    </row>
  </sheetData>
  <conditionalFormatting sqref="H6:H8">
    <cfRule type="top10" dxfId="31" priority="4" percent="1" rank="10"/>
  </conditionalFormatting>
  <conditionalFormatting sqref="C6:F8">
    <cfRule type="top10" dxfId="30" priority="3" percent="1" rank="10"/>
  </conditionalFormatting>
  <conditionalFormatting sqref="H9">
    <cfRule type="top10" dxfId="29" priority="2" percent="1" rank="10"/>
  </conditionalFormatting>
  <conditionalFormatting sqref="H2:H5">
    <cfRule type="top10" dxfId="28" priority="1" percent="1" rank="10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E1FE7-7B90-DD45-8DD6-BEB5FC12A193}">
  <sheetPr codeName="Tabelle1"/>
  <dimension ref="A1:CB31"/>
  <sheetViews>
    <sheetView zoomScale="90" zoomScaleNormal="90" workbookViewId="0">
      <selection activeCell="R38" sqref="R38"/>
    </sheetView>
  </sheetViews>
  <sheetFormatPr baseColWidth="10" defaultColWidth="10.6640625" defaultRowHeight="16" x14ac:dyDescent="0.2"/>
  <cols>
    <col min="1" max="1" width="14.83203125" style="2" customWidth="1"/>
    <col min="2" max="2" width="32.33203125" style="2" customWidth="1"/>
    <col min="3" max="3" width="16" style="2" bestFit="1" customWidth="1"/>
    <col min="4" max="4" width="16.1640625" style="2" customWidth="1"/>
    <col min="5" max="5" width="14.1640625" style="2" customWidth="1"/>
    <col min="6" max="6" width="13.6640625" style="2" customWidth="1"/>
    <col min="7" max="7" width="14.83203125" style="2" customWidth="1"/>
    <col min="8" max="27" width="10.6640625" style="2"/>
    <col min="28" max="28" width="11.5" style="2" customWidth="1"/>
    <col min="29" max="16384" width="10.6640625" style="2"/>
  </cols>
  <sheetData>
    <row r="1" spans="1:80" customFormat="1" x14ac:dyDescent="0.2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</row>
    <row r="2" spans="1:80" customFormat="1" x14ac:dyDescent="0.2">
      <c r="A2" s="20"/>
      <c r="B2" s="21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</row>
    <row r="3" spans="1:80" customForma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</row>
    <row r="4" spans="1:80" customForma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</row>
    <row r="5" spans="1:80" customForma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</row>
    <row r="8" spans="1:80" x14ac:dyDescent="0.2">
      <c r="B8" s="29" t="s">
        <v>10</v>
      </c>
    </row>
    <row r="9" spans="1:80" x14ac:dyDescent="0.2">
      <c r="A9" s="20"/>
      <c r="B9" s="20"/>
      <c r="C9" s="20"/>
      <c r="D9" s="21" t="s">
        <v>9</v>
      </c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</row>
    <row r="10" spans="1:80" x14ac:dyDescent="0.2">
      <c r="A10" s="9"/>
      <c r="B10" s="9"/>
      <c r="C10" s="10">
        <v>2019</v>
      </c>
      <c r="D10" s="10">
        <v>2020</v>
      </c>
      <c r="E10" s="10">
        <v>2021</v>
      </c>
      <c r="F10" s="10">
        <v>2022</v>
      </c>
      <c r="G10" s="10">
        <v>2023</v>
      </c>
      <c r="H10" s="10">
        <v>2024</v>
      </c>
      <c r="I10" s="10">
        <v>2025</v>
      </c>
      <c r="J10" s="10">
        <v>2026</v>
      </c>
      <c r="K10" s="10">
        <v>2027</v>
      </c>
      <c r="L10" s="10">
        <v>2028</v>
      </c>
      <c r="M10" s="10">
        <v>2029</v>
      </c>
      <c r="N10" s="10">
        <v>2030</v>
      </c>
      <c r="O10" s="10">
        <v>2031</v>
      </c>
      <c r="P10" s="10">
        <v>2032</v>
      </c>
      <c r="Q10" s="10">
        <v>2033</v>
      </c>
      <c r="R10" s="10">
        <v>2034</v>
      </c>
      <c r="S10" s="10">
        <v>2035</v>
      </c>
      <c r="T10" s="10">
        <v>2036</v>
      </c>
      <c r="U10" s="10">
        <v>2037</v>
      </c>
      <c r="V10" s="10">
        <v>2038</v>
      </c>
      <c r="W10" s="10">
        <v>2039</v>
      </c>
      <c r="X10" s="10">
        <v>2040</v>
      </c>
      <c r="Y10" s="10" t="s">
        <v>14</v>
      </c>
    </row>
    <row r="11" spans="1:80" ht="17" x14ac:dyDescent="0.2">
      <c r="A11" s="11" t="s">
        <v>0</v>
      </c>
      <c r="B11" s="9" t="s">
        <v>16</v>
      </c>
      <c r="C11" s="26">
        <v>4.7130000000000001</v>
      </c>
      <c r="D11" s="26">
        <v>7.3789999999999996</v>
      </c>
      <c r="E11" s="26">
        <v>9.4269999999999996</v>
      </c>
      <c r="F11" s="26">
        <v>11.789</v>
      </c>
      <c r="G11" s="26">
        <f t="shared" ref="G11:X11" si="0">F11*(1+G12)</f>
        <v>14.73625</v>
      </c>
      <c r="H11" s="26">
        <f t="shared" si="0"/>
        <v>17.683499999999999</v>
      </c>
      <c r="I11" s="26">
        <f t="shared" si="0"/>
        <v>21.220199999999998</v>
      </c>
      <c r="J11" s="26">
        <f t="shared" si="0"/>
        <v>25.464239999999997</v>
      </c>
      <c r="K11" s="26">
        <f t="shared" si="0"/>
        <v>30.557087999999993</v>
      </c>
      <c r="L11" s="26">
        <f t="shared" si="0"/>
        <v>35.140651199999986</v>
      </c>
      <c r="M11" s="26">
        <f t="shared" si="0"/>
        <v>40.411748879999983</v>
      </c>
      <c r="N11" s="26">
        <f t="shared" si="0"/>
        <v>46.473511211999977</v>
      </c>
      <c r="O11" s="26">
        <f t="shared" si="0"/>
        <v>53.444537893799968</v>
      </c>
      <c r="P11" s="26">
        <f t="shared" si="0"/>
        <v>61.461218577869957</v>
      </c>
      <c r="Q11" s="26">
        <f t="shared" si="0"/>
        <v>67.607340435656951</v>
      </c>
      <c r="R11" s="26">
        <f t="shared" si="0"/>
        <v>74.368074479222656</v>
      </c>
      <c r="S11" s="26">
        <f t="shared" si="0"/>
        <v>81.804881927144933</v>
      </c>
      <c r="T11" s="26">
        <f t="shared" si="0"/>
        <v>89.985370119859439</v>
      </c>
      <c r="U11" s="26">
        <f t="shared" si="0"/>
        <v>98.983907131845385</v>
      </c>
      <c r="V11" s="26">
        <f t="shared" si="0"/>
        <v>103.93310248843765</v>
      </c>
      <c r="W11" s="26">
        <f t="shared" si="0"/>
        <v>109.12975761285954</v>
      </c>
      <c r="X11" s="26">
        <f t="shared" si="0"/>
        <v>114.58624549350252</v>
      </c>
      <c r="Y11" s="12"/>
    </row>
    <row r="12" spans="1:80" x14ac:dyDescent="0.2">
      <c r="A12" s="11"/>
      <c r="B12" s="9" t="s">
        <v>1</v>
      </c>
      <c r="C12" s="13"/>
      <c r="D12" s="1">
        <f>D11/C11-1</f>
        <v>0.56566942499469541</v>
      </c>
      <c r="E12" s="1">
        <f t="shared" ref="E12:F12" si="1">E11/D11-1</f>
        <v>0.277544382707684</v>
      </c>
      <c r="F12" s="1">
        <f t="shared" si="1"/>
        <v>0.25055691100031829</v>
      </c>
      <c r="G12" s="1">
        <v>0.25</v>
      </c>
      <c r="H12" s="1">
        <v>0.2</v>
      </c>
      <c r="I12" s="1">
        <v>0.2</v>
      </c>
      <c r="J12" s="1">
        <v>0.2</v>
      </c>
      <c r="K12" s="1">
        <v>0.2</v>
      </c>
      <c r="L12" s="1">
        <v>0.15</v>
      </c>
      <c r="M12" s="1">
        <v>0.15</v>
      </c>
      <c r="N12" s="1">
        <v>0.15</v>
      </c>
      <c r="O12" s="1">
        <v>0.15</v>
      </c>
      <c r="P12" s="1">
        <v>0.15</v>
      </c>
      <c r="Q12" s="1">
        <v>0.1</v>
      </c>
      <c r="R12" s="1">
        <v>0.1</v>
      </c>
      <c r="S12" s="1">
        <v>0.1</v>
      </c>
      <c r="T12" s="1">
        <v>0.1</v>
      </c>
      <c r="U12" s="1">
        <v>0.1</v>
      </c>
      <c r="V12" s="1">
        <v>0.05</v>
      </c>
      <c r="W12" s="1">
        <v>0.05</v>
      </c>
      <c r="X12" s="1">
        <v>0.05</v>
      </c>
      <c r="Y12" s="1"/>
    </row>
    <row r="13" spans="1:80" ht="16" customHeight="1" x14ac:dyDescent="0.2">
      <c r="A13" s="11"/>
      <c r="B13" s="9" t="s">
        <v>3</v>
      </c>
      <c r="C13" s="13">
        <f t="shared" ref="C13:G13" si="2">C14/C11</f>
        <v>5.7288351368555059E-3</v>
      </c>
      <c r="D13" s="1">
        <f t="shared" si="2"/>
        <v>-1.9108280254777069E-2</v>
      </c>
      <c r="E13" s="1">
        <f t="shared" si="2"/>
        <v>1.1244298292139599E-2</v>
      </c>
      <c r="F13" s="18">
        <v>0.05</v>
      </c>
      <c r="G13" s="18">
        <v>0.1</v>
      </c>
      <c r="H13" s="1">
        <v>0.15</v>
      </c>
      <c r="I13" s="1">
        <v>0.16</v>
      </c>
      <c r="J13" s="1">
        <v>0.17</v>
      </c>
      <c r="K13" s="1">
        <v>0.18</v>
      </c>
      <c r="L13" s="1">
        <v>0.19</v>
      </c>
      <c r="M13" s="1">
        <v>0.2</v>
      </c>
      <c r="N13" s="1">
        <v>0.21</v>
      </c>
      <c r="O13" s="1">
        <v>0.22</v>
      </c>
      <c r="P13" s="1">
        <v>0.23</v>
      </c>
      <c r="Q13" s="1">
        <v>0.24</v>
      </c>
      <c r="R13" s="1">
        <v>0.25</v>
      </c>
      <c r="S13" s="1">
        <v>0.26</v>
      </c>
      <c r="T13" s="1">
        <v>0.27</v>
      </c>
      <c r="U13" s="1">
        <v>0.28000000000000003</v>
      </c>
      <c r="V13" s="1">
        <v>0.28999999999999998</v>
      </c>
      <c r="W13" s="1">
        <v>0.3</v>
      </c>
      <c r="X13" s="1">
        <v>0.3</v>
      </c>
      <c r="Y13" s="1"/>
    </row>
    <row r="14" spans="1:80" ht="17" customHeight="1" x14ac:dyDescent="0.2">
      <c r="A14" s="11"/>
      <c r="B14" s="9" t="s">
        <v>2</v>
      </c>
      <c r="C14" s="26">
        <v>2.7E-2</v>
      </c>
      <c r="D14" s="26">
        <v>-0.14099999999999999</v>
      </c>
      <c r="E14" s="26">
        <v>0.106</v>
      </c>
      <c r="F14" s="26">
        <f t="shared" ref="F14:X14" si="3">F11*F13</f>
        <v>0.58945000000000003</v>
      </c>
      <c r="G14" s="26">
        <f t="shared" si="3"/>
        <v>1.4736250000000002</v>
      </c>
      <c r="H14" s="26">
        <f t="shared" si="3"/>
        <v>2.6525249999999998</v>
      </c>
      <c r="I14" s="26">
        <f t="shared" si="3"/>
        <v>3.395232</v>
      </c>
      <c r="J14" s="26">
        <f t="shared" si="3"/>
        <v>4.3289207999999997</v>
      </c>
      <c r="K14" s="26">
        <f t="shared" si="3"/>
        <v>5.5002758399999987</v>
      </c>
      <c r="L14" s="26">
        <f t="shared" si="3"/>
        <v>6.6767237279999971</v>
      </c>
      <c r="M14" s="26">
        <f t="shared" si="3"/>
        <v>8.0823497759999974</v>
      </c>
      <c r="N14" s="26">
        <f t="shared" si="3"/>
        <v>9.7594373545199939</v>
      </c>
      <c r="O14" s="26">
        <f t="shared" si="3"/>
        <v>11.757798336635993</v>
      </c>
      <c r="P14" s="26">
        <f t="shared" si="3"/>
        <v>14.136080272910091</v>
      </c>
      <c r="Q14" s="26">
        <f t="shared" si="3"/>
        <v>16.225761704557669</v>
      </c>
      <c r="R14" s="26">
        <f t="shared" si="3"/>
        <v>18.592018619805664</v>
      </c>
      <c r="S14" s="26">
        <f t="shared" si="3"/>
        <v>21.269269301057683</v>
      </c>
      <c r="T14" s="26">
        <f t="shared" si="3"/>
        <v>24.296049932362049</v>
      </c>
      <c r="U14" s="26">
        <f t="shared" si="3"/>
        <v>27.71549399691671</v>
      </c>
      <c r="V14" s="26">
        <f t="shared" si="3"/>
        <v>30.140599721646918</v>
      </c>
      <c r="W14" s="26">
        <f t="shared" si="3"/>
        <v>32.738927283857862</v>
      </c>
      <c r="X14" s="26">
        <f t="shared" si="3"/>
        <v>34.375873648050757</v>
      </c>
      <c r="Y14" s="12"/>
    </row>
    <row r="15" spans="1:80" ht="17" hidden="1" customHeight="1" x14ac:dyDescent="0.2">
      <c r="A15" s="11"/>
      <c r="B15" s="9" t="s">
        <v>8</v>
      </c>
      <c r="C15" s="26">
        <v>96.4</v>
      </c>
      <c r="D15" s="26">
        <v>99.9</v>
      </c>
      <c r="E15" s="26">
        <v>98.5</v>
      </c>
      <c r="F15" s="26">
        <v>95.8</v>
      </c>
      <c r="G15" s="26">
        <v>93</v>
      </c>
      <c r="H15" s="26">
        <v>90</v>
      </c>
      <c r="I15" s="26">
        <v>87</v>
      </c>
      <c r="J15" s="26">
        <v>84</v>
      </c>
      <c r="K15" s="26">
        <v>81</v>
      </c>
      <c r="L15" s="26">
        <v>78</v>
      </c>
      <c r="M15" s="26">
        <v>75</v>
      </c>
      <c r="N15" s="26">
        <v>72</v>
      </c>
      <c r="O15" s="26">
        <v>69</v>
      </c>
      <c r="P15" s="26">
        <v>66</v>
      </c>
      <c r="Q15" s="26">
        <v>63</v>
      </c>
      <c r="R15" s="26">
        <v>60</v>
      </c>
      <c r="S15" s="26">
        <v>57</v>
      </c>
      <c r="T15" s="26">
        <v>54</v>
      </c>
      <c r="U15" s="26">
        <v>51</v>
      </c>
      <c r="V15" s="26">
        <v>48</v>
      </c>
      <c r="W15" s="26">
        <v>45</v>
      </c>
      <c r="X15" s="26">
        <v>42</v>
      </c>
      <c r="Y15" s="12"/>
    </row>
    <row r="16" spans="1:80" hidden="1" x14ac:dyDescent="0.2">
      <c r="A16" s="1">
        <v>0</v>
      </c>
      <c r="B16" s="9" t="s">
        <v>11</v>
      </c>
      <c r="C16" s="26">
        <v>-4.6900000000000004</v>
      </c>
      <c r="D16" s="26">
        <f>-$A$16*D15</f>
        <v>0</v>
      </c>
      <c r="E16" s="26">
        <f t="shared" ref="E16:X16" si="4">-$A$16*E15</f>
        <v>0</v>
      </c>
      <c r="F16" s="26">
        <f t="shared" si="4"/>
        <v>0</v>
      </c>
      <c r="G16" s="26">
        <f t="shared" si="4"/>
        <v>0</v>
      </c>
      <c r="H16" s="26">
        <f t="shared" si="4"/>
        <v>0</v>
      </c>
      <c r="I16" s="26">
        <f t="shared" si="4"/>
        <v>0</v>
      </c>
      <c r="J16" s="26">
        <f t="shared" si="4"/>
        <v>0</v>
      </c>
      <c r="K16" s="26">
        <f t="shared" si="4"/>
        <v>0</v>
      </c>
      <c r="L16" s="26">
        <f t="shared" si="4"/>
        <v>0</v>
      </c>
      <c r="M16" s="26">
        <f t="shared" si="4"/>
        <v>0</v>
      </c>
      <c r="N16" s="26">
        <f t="shared" si="4"/>
        <v>0</v>
      </c>
      <c r="O16" s="26">
        <f t="shared" si="4"/>
        <v>0</v>
      </c>
      <c r="P16" s="26">
        <f t="shared" si="4"/>
        <v>0</v>
      </c>
      <c r="Q16" s="26">
        <f t="shared" si="4"/>
        <v>0</v>
      </c>
      <c r="R16" s="26">
        <f t="shared" si="4"/>
        <v>0</v>
      </c>
      <c r="S16" s="26">
        <f t="shared" si="4"/>
        <v>0</v>
      </c>
      <c r="T16" s="26">
        <f t="shared" si="4"/>
        <v>0</v>
      </c>
      <c r="U16" s="26">
        <f t="shared" si="4"/>
        <v>0</v>
      </c>
      <c r="V16" s="26">
        <f t="shared" si="4"/>
        <v>0</v>
      </c>
      <c r="W16" s="26">
        <f t="shared" si="4"/>
        <v>0</v>
      </c>
      <c r="X16" s="26">
        <f t="shared" si="4"/>
        <v>0</v>
      </c>
      <c r="Y16" s="12"/>
    </row>
    <row r="17" spans="1:25" x14ac:dyDescent="0.2">
      <c r="A17" s="1">
        <v>0.21</v>
      </c>
      <c r="B17" s="9" t="s">
        <v>22</v>
      </c>
      <c r="C17" s="26">
        <v>0.375</v>
      </c>
      <c r="D17" s="26">
        <f>(D14+D16)*(1-$A$17)</f>
        <v>-0.11138999999999999</v>
      </c>
      <c r="E17" s="26">
        <f t="shared" ref="E17:X17" si="5">(E14+E16)*(1-$A$17)</f>
        <v>8.3739999999999995E-2</v>
      </c>
      <c r="F17" s="26">
        <f t="shared" si="5"/>
        <v>0.46566550000000007</v>
      </c>
      <c r="G17" s="26">
        <f t="shared" si="5"/>
        <v>1.1641637500000002</v>
      </c>
      <c r="H17" s="26">
        <f t="shared" si="5"/>
        <v>2.0954947499999999</v>
      </c>
      <c r="I17" s="26">
        <f t="shared" si="5"/>
        <v>2.6822332800000002</v>
      </c>
      <c r="J17" s="26">
        <f t="shared" si="5"/>
        <v>3.4198474320000001</v>
      </c>
      <c r="K17" s="26">
        <f t="shared" si="5"/>
        <v>4.3452179135999991</v>
      </c>
      <c r="L17" s="26">
        <f t="shared" si="5"/>
        <v>5.2746117451199979</v>
      </c>
      <c r="M17" s="26">
        <f t="shared" si="5"/>
        <v>6.3850563230399979</v>
      </c>
      <c r="N17" s="26">
        <f t="shared" si="5"/>
        <v>7.7099555100707953</v>
      </c>
      <c r="O17" s="26">
        <f t="shared" si="5"/>
        <v>9.2886606859424354</v>
      </c>
      <c r="P17" s="26">
        <f t="shared" si="5"/>
        <v>11.167503415598972</v>
      </c>
      <c r="Q17" s="26">
        <f t="shared" si="5"/>
        <v>12.818351746600559</v>
      </c>
      <c r="R17" s="26">
        <f t="shared" si="5"/>
        <v>14.687694709646475</v>
      </c>
      <c r="S17" s="26">
        <f t="shared" si="5"/>
        <v>16.802722747835571</v>
      </c>
      <c r="T17" s="26">
        <f t="shared" si="5"/>
        <v>19.193879446566019</v>
      </c>
      <c r="U17" s="26">
        <f t="shared" si="5"/>
        <v>21.8952402575642</v>
      </c>
      <c r="V17" s="26">
        <f t="shared" si="5"/>
        <v>23.811073780101065</v>
      </c>
      <c r="W17" s="26">
        <f t="shared" si="5"/>
        <v>25.863752554247711</v>
      </c>
      <c r="X17" s="26">
        <f t="shared" si="5"/>
        <v>27.156940181960099</v>
      </c>
      <c r="Y17" s="12" t="e">
        <f>X17*(1+X12)/(#REF!-X12)</f>
        <v>#REF!</v>
      </c>
    </row>
    <row r="18" spans="1:25" x14ac:dyDescent="0.2">
      <c r="A18" s="5"/>
      <c r="B18" s="29" t="s">
        <v>15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5" x14ac:dyDescent="0.2"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5" x14ac:dyDescent="0.2"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5" x14ac:dyDescent="0.2">
      <c r="C21" s="23" t="s">
        <v>4</v>
      </c>
      <c r="D21" s="23"/>
      <c r="E21" s="23"/>
      <c r="F21" s="24"/>
      <c r="G21" s="24"/>
      <c r="H21" s="24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</row>
    <row r="22" spans="1:25" x14ac:dyDescent="0.2">
      <c r="C22" s="16"/>
      <c r="D22" s="17" t="s">
        <v>5</v>
      </c>
      <c r="E22" s="17"/>
      <c r="F22" s="28">
        <f>N17</f>
        <v>7.7099555100707953</v>
      </c>
      <c r="G22" s="17" t="s">
        <v>7</v>
      </c>
      <c r="H22" s="17"/>
    </row>
    <row r="23" spans="1:25" x14ac:dyDescent="0.2">
      <c r="C23" s="17"/>
      <c r="D23" s="17" t="s">
        <v>6</v>
      </c>
      <c r="E23" s="17"/>
      <c r="F23" s="25">
        <v>30</v>
      </c>
      <c r="G23" s="17"/>
      <c r="H23" s="17"/>
    </row>
    <row r="24" spans="1:25" x14ac:dyDescent="0.2">
      <c r="C24" s="17"/>
      <c r="D24" s="17" t="s">
        <v>23</v>
      </c>
      <c r="E24" s="17"/>
      <c r="F24" s="30">
        <v>0</v>
      </c>
      <c r="G24" s="17"/>
      <c r="H24" s="17"/>
      <c r="I24" s="4"/>
      <c r="V24" s="7"/>
    </row>
    <row r="25" spans="1:25" x14ac:dyDescent="0.2">
      <c r="C25" s="17"/>
      <c r="D25" s="17" t="s">
        <v>24</v>
      </c>
      <c r="E25" s="17"/>
      <c r="F25" s="32">
        <v>75.400000000000006</v>
      </c>
      <c r="G25" s="17" t="s">
        <v>7</v>
      </c>
      <c r="H25" s="17"/>
      <c r="U25" s="8"/>
    </row>
    <row r="26" spans="1:25" x14ac:dyDescent="0.2">
      <c r="C26" s="17"/>
      <c r="D26" s="17" t="s">
        <v>25</v>
      </c>
      <c r="E26" s="17"/>
      <c r="F26" s="31">
        <f>SUM(D17:N17)*F24</f>
        <v>0</v>
      </c>
      <c r="G26" s="17" t="s">
        <v>7</v>
      </c>
      <c r="H26" s="17"/>
      <c r="U26" s="8"/>
    </row>
    <row r="27" spans="1:25" x14ac:dyDescent="0.2">
      <c r="C27" s="17"/>
      <c r="D27" s="17" t="s">
        <v>12</v>
      </c>
      <c r="E27" s="17"/>
      <c r="F27" s="28">
        <f>F23*F22</f>
        <v>231.29866530212385</v>
      </c>
      <c r="G27" s="17" t="s">
        <v>7</v>
      </c>
      <c r="H27" s="17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5" x14ac:dyDescent="0.2">
      <c r="C28" s="17"/>
      <c r="D28" s="17" t="s">
        <v>26</v>
      </c>
      <c r="E28" s="17"/>
      <c r="F28" s="28">
        <f>F27+F26</f>
        <v>231.29866530212385</v>
      </c>
      <c r="G28" s="17" t="s">
        <v>7</v>
      </c>
      <c r="H28" s="17"/>
    </row>
    <row r="29" spans="1:25" x14ac:dyDescent="0.2">
      <c r="C29" s="17"/>
      <c r="D29" s="27" t="s">
        <v>13</v>
      </c>
      <c r="E29" s="27"/>
      <c r="F29" s="15">
        <f>(F28/F25)^0.1-1</f>
        <v>0.11861381364699275</v>
      </c>
      <c r="G29" s="27"/>
      <c r="H29" s="17"/>
    </row>
    <row r="30" spans="1:25" x14ac:dyDescent="0.2">
      <c r="C30" s="9"/>
      <c r="D30" s="17"/>
      <c r="E30" s="17"/>
      <c r="F30" s="17"/>
      <c r="G30" s="17"/>
      <c r="H30" s="9"/>
    </row>
    <row r="31" spans="1:25" x14ac:dyDescent="0.2">
      <c r="Y31" s="7"/>
    </row>
  </sheetData>
  <conditionalFormatting sqref="H6:H8">
    <cfRule type="top10" dxfId="27" priority="4" percent="1" rank="10"/>
  </conditionalFormatting>
  <conditionalFormatting sqref="C6:F8">
    <cfRule type="top10" dxfId="26" priority="3" percent="1" rank="10"/>
  </conditionalFormatting>
  <conditionalFormatting sqref="H9">
    <cfRule type="top10" dxfId="25" priority="2" percent="1" rank="10"/>
  </conditionalFormatting>
  <conditionalFormatting sqref="H2:H5">
    <cfRule type="top10" dxfId="24" priority="1" percent="1" rank="10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EDE69-9E42-7147-8C2F-308E7DBFB6E7}">
  <sheetPr codeName="Tabelle2"/>
  <dimension ref="A1:CB31"/>
  <sheetViews>
    <sheetView zoomScale="90" zoomScaleNormal="90" workbookViewId="0">
      <selection activeCell="R40" sqref="R40"/>
    </sheetView>
  </sheetViews>
  <sheetFormatPr baseColWidth="10" defaultColWidth="10.6640625" defaultRowHeight="16" x14ac:dyDescent="0.2"/>
  <cols>
    <col min="1" max="1" width="14.83203125" style="2" customWidth="1"/>
    <col min="2" max="2" width="32.33203125" style="2" customWidth="1"/>
    <col min="3" max="3" width="16" style="2" bestFit="1" customWidth="1"/>
    <col min="4" max="4" width="16.1640625" style="2" customWidth="1"/>
    <col min="5" max="5" width="14.1640625" style="2" customWidth="1"/>
    <col min="6" max="6" width="13.6640625" style="2" customWidth="1"/>
    <col min="7" max="7" width="14.83203125" style="2" customWidth="1"/>
    <col min="8" max="27" width="10.6640625" style="2"/>
    <col min="28" max="28" width="11.5" style="2" customWidth="1"/>
    <col min="29" max="16384" width="10.6640625" style="2"/>
  </cols>
  <sheetData>
    <row r="1" spans="1:80" customFormat="1" x14ac:dyDescent="0.2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</row>
    <row r="2" spans="1:80" customFormat="1" x14ac:dyDescent="0.2">
      <c r="A2" s="20"/>
      <c r="B2" s="21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</row>
    <row r="3" spans="1:80" customForma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</row>
    <row r="4" spans="1:80" customForma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</row>
    <row r="5" spans="1:80" customForma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</row>
    <row r="8" spans="1:80" x14ac:dyDescent="0.2">
      <c r="B8" s="29" t="s">
        <v>10</v>
      </c>
    </row>
    <row r="9" spans="1:80" x14ac:dyDescent="0.2">
      <c r="A9" s="20"/>
      <c r="B9" s="20"/>
      <c r="C9" s="20"/>
      <c r="D9" s="21" t="s">
        <v>9</v>
      </c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</row>
    <row r="10" spans="1:80" x14ac:dyDescent="0.2">
      <c r="A10" s="9"/>
      <c r="B10" s="9"/>
      <c r="C10" s="10">
        <v>2019</v>
      </c>
      <c r="D10" s="10">
        <v>2020</v>
      </c>
      <c r="E10" s="10">
        <v>2021</v>
      </c>
      <c r="F10" s="10">
        <v>2022</v>
      </c>
      <c r="G10" s="10">
        <v>2023</v>
      </c>
      <c r="H10" s="10">
        <v>2024</v>
      </c>
      <c r="I10" s="10">
        <v>2025</v>
      </c>
      <c r="J10" s="10">
        <v>2026</v>
      </c>
      <c r="K10" s="10">
        <v>2027</v>
      </c>
      <c r="L10" s="10">
        <v>2028</v>
      </c>
      <c r="M10" s="10">
        <v>2029</v>
      </c>
      <c r="N10" s="10">
        <v>2030</v>
      </c>
      <c r="O10" s="10">
        <v>2031</v>
      </c>
      <c r="P10" s="10">
        <v>2032</v>
      </c>
      <c r="Q10" s="10">
        <v>2033</v>
      </c>
      <c r="R10" s="10">
        <v>2034</v>
      </c>
      <c r="S10" s="10">
        <v>2035</v>
      </c>
      <c r="T10" s="10">
        <v>2036</v>
      </c>
      <c r="U10" s="10">
        <v>2037</v>
      </c>
      <c r="V10" s="10">
        <v>2038</v>
      </c>
      <c r="W10" s="10">
        <v>2039</v>
      </c>
      <c r="X10" s="10">
        <v>2040</v>
      </c>
      <c r="Y10" s="10" t="s">
        <v>14</v>
      </c>
    </row>
    <row r="11" spans="1:80" ht="17" x14ac:dyDescent="0.2">
      <c r="A11" s="11" t="s">
        <v>0</v>
      </c>
      <c r="B11" s="9" t="s">
        <v>16</v>
      </c>
      <c r="C11" s="26">
        <v>280.52199999999999</v>
      </c>
      <c r="D11" s="26">
        <v>369.2</v>
      </c>
      <c r="E11" s="26">
        <v>436.7</v>
      </c>
      <c r="F11" s="26">
        <v>511.2</v>
      </c>
      <c r="G11" s="26">
        <v>587.16</v>
      </c>
      <c r="H11" s="26">
        <f t="shared" ref="H11:X11" si="0">G11*(1+H12)</f>
        <v>675.23399999999992</v>
      </c>
      <c r="I11" s="26">
        <f t="shared" si="0"/>
        <v>773.14292999999998</v>
      </c>
      <c r="J11" s="26">
        <f t="shared" si="0"/>
        <v>881.38294020000012</v>
      </c>
      <c r="K11" s="26">
        <f t="shared" si="0"/>
        <v>1000.3696371270001</v>
      </c>
      <c r="L11" s="26">
        <f t="shared" si="0"/>
        <v>1130.41768995351</v>
      </c>
      <c r="M11" s="26">
        <f t="shared" si="0"/>
        <v>1271.7199011976988</v>
      </c>
      <c r="N11" s="26">
        <f t="shared" si="0"/>
        <v>1424.3262893414228</v>
      </c>
      <c r="O11" s="26">
        <f t="shared" si="0"/>
        <v>1588.1238126156863</v>
      </c>
      <c r="P11" s="26">
        <f t="shared" si="0"/>
        <v>1762.817432003412</v>
      </c>
      <c r="Q11" s="26">
        <f t="shared" si="0"/>
        <v>1947.9132623637702</v>
      </c>
      <c r="R11" s="26">
        <f t="shared" si="0"/>
        <v>2142.7045886001474</v>
      </c>
      <c r="S11" s="26">
        <f t="shared" si="0"/>
        <v>2346.2615245171614</v>
      </c>
      <c r="T11" s="26">
        <f t="shared" si="0"/>
        <v>2557.4250617237058</v>
      </c>
      <c r="U11" s="26">
        <f t="shared" si="0"/>
        <v>2774.8061919702209</v>
      </c>
      <c r="V11" s="26">
        <f t="shared" si="0"/>
        <v>2996.790687327838</v>
      </c>
      <c r="W11" s="26">
        <f t="shared" si="0"/>
        <v>3221.5499888774257</v>
      </c>
      <c r="X11" s="26">
        <f t="shared" si="0"/>
        <v>3447.0584880988449</v>
      </c>
      <c r="Y11" s="12"/>
    </row>
    <row r="12" spans="1:80" x14ac:dyDescent="0.2">
      <c r="A12" s="11"/>
      <c r="B12" s="9" t="s">
        <v>1</v>
      </c>
      <c r="C12" s="13"/>
      <c r="D12" s="1">
        <f>D11/C11-1</f>
        <v>0.31611780894190122</v>
      </c>
      <c r="E12" s="1">
        <f t="shared" ref="E12:F12" si="1">E11/D11-1</f>
        <v>0.18282773564463706</v>
      </c>
      <c r="F12" s="1">
        <f t="shared" si="1"/>
        <v>0.17059766430043499</v>
      </c>
      <c r="G12" s="1">
        <f t="shared" ref="G12" si="2">G11/F11-1</f>
        <v>0.14859154929577456</v>
      </c>
      <c r="H12" s="1">
        <v>0.15</v>
      </c>
      <c r="I12" s="1">
        <v>0.14499999999999999</v>
      </c>
      <c r="J12" s="1">
        <v>0.14000000000000001</v>
      </c>
      <c r="K12" s="1">
        <v>0.13500000000000001</v>
      </c>
      <c r="L12" s="1">
        <v>0.13</v>
      </c>
      <c r="M12" s="1">
        <v>0.125</v>
      </c>
      <c r="N12" s="1">
        <v>0.12</v>
      </c>
      <c r="O12" s="1">
        <v>0.115</v>
      </c>
      <c r="P12" s="1">
        <v>0.11</v>
      </c>
      <c r="Q12" s="1">
        <v>0.105</v>
      </c>
      <c r="R12" s="1">
        <v>0.1</v>
      </c>
      <c r="S12" s="1">
        <v>9.5000000000000001E-2</v>
      </c>
      <c r="T12" s="1">
        <v>8.99999999999999E-2</v>
      </c>
      <c r="U12" s="1">
        <v>8.4999999999999895E-2</v>
      </c>
      <c r="V12" s="1">
        <v>7.9999999999999905E-2</v>
      </c>
      <c r="W12" s="1">
        <v>7.49999999999999E-2</v>
      </c>
      <c r="X12" s="1">
        <v>6.9999999999999896E-2</v>
      </c>
      <c r="Y12" s="1"/>
    </row>
    <row r="13" spans="1:80" ht="16" customHeight="1" x14ac:dyDescent="0.2">
      <c r="A13" s="11"/>
      <c r="B13" s="9" t="s">
        <v>3</v>
      </c>
      <c r="C13" s="13">
        <f t="shared" ref="C13:H13" si="3">C14/C11</f>
        <v>5.1689350567869899E-2</v>
      </c>
      <c r="D13" s="1">
        <f t="shared" si="3"/>
        <v>5.5525460455037923E-2</v>
      </c>
      <c r="E13" s="1">
        <f t="shared" si="3"/>
        <v>6.8010075566750636E-2</v>
      </c>
      <c r="F13" s="18">
        <f t="shared" si="3"/>
        <v>8.2053990610328642E-2</v>
      </c>
      <c r="G13" s="18">
        <f t="shared" si="3"/>
        <v>9.7007629947544124E-2</v>
      </c>
      <c r="H13" s="18">
        <f t="shared" si="3"/>
        <v>0.11368799556894353</v>
      </c>
      <c r="I13" s="1">
        <v>0.115</v>
      </c>
      <c r="J13" s="1">
        <v>0.12</v>
      </c>
      <c r="K13" s="1">
        <v>0.125</v>
      </c>
      <c r="L13" s="1">
        <v>0.13</v>
      </c>
      <c r="M13" s="1">
        <v>0.13500000000000001</v>
      </c>
      <c r="N13" s="1">
        <v>0.14000000000000001</v>
      </c>
      <c r="O13" s="1">
        <v>0.14499999999999999</v>
      </c>
      <c r="P13" s="1">
        <v>0.15</v>
      </c>
      <c r="Q13" s="1">
        <v>0.15</v>
      </c>
      <c r="R13" s="1">
        <v>0.15</v>
      </c>
      <c r="S13" s="1">
        <v>0.15</v>
      </c>
      <c r="T13" s="1">
        <v>0.15</v>
      </c>
      <c r="U13" s="1">
        <v>0.15</v>
      </c>
      <c r="V13" s="1">
        <v>0.15</v>
      </c>
      <c r="W13" s="1">
        <v>0.15</v>
      </c>
      <c r="X13" s="1">
        <v>0.15</v>
      </c>
      <c r="Y13" s="1"/>
    </row>
    <row r="14" spans="1:80" x14ac:dyDescent="0.2">
      <c r="A14" s="11"/>
      <c r="B14" s="9" t="s">
        <v>2</v>
      </c>
      <c r="C14" s="26">
        <v>14.5</v>
      </c>
      <c r="D14" s="26">
        <v>20.5</v>
      </c>
      <c r="E14" s="26">
        <v>29.7</v>
      </c>
      <c r="F14" s="26">
        <v>41.945999999999998</v>
      </c>
      <c r="G14" s="26">
        <v>56.959000000000003</v>
      </c>
      <c r="H14" s="26">
        <v>76.766000000000005</v>
      </c>
      <c r="I14" s="26">
        <f t="shared" ref="I14:X14" si="4">I11*I13</f>
        <v>88.911436949999995</v>
      </c>
      <c r="J14" s="26">
        <f t="shared" si="4"/>
        <v>105.76595282400001</v>
      </c>
      <c r="K14" s="26">
        <f t="shared" si="4"/>
        <v>125.04620464087502</v>
      </c>
      <c r="L14" s="26">
        <f t="shared" si="4"/>
        <v>146.9542996939563</v>
      </c>
      <c r="M14" s="26">
        <f t="shared" si="4"/>
        <v>171.68218666168934</v>
      </c>
      <c r="N14" s="26">
        <f t="shared" si="4"/>
        <v>199.40568050779922</v>
      </c>
      <c r="O14" s="26">
        <f t="shared" si="4"/>
        <v>230.27795282927451</v>
      </c>
      <c r="P14" s="26">
        <f t="shared" si="4"/>
        <v>264.42261480051178</v>
      </c>
      <c r="Q14" s="26">
        <f t="shared" si="4"/>
        <v>292.18698935456553</v>
      </c>
      <c r="R14" s="26">
        <f t="shared" si="4"/>
        <v>321.40568829002211</v>
      </c>
      <c r="S14" s="26">
        <f t="shared" si="4"/>
        <v>351.93922867757419</v>
      </c>
      <c r="T14" s="26">
        <f t="shared" si="4"/>
        <v>383.61375925855583</v>
      </c>
      <c r="U14" s="26">
        <f t="shared" si="4"/>
        <v>416.2209287955331</v>
      </c>
      <c r="V14" s="26">
        <f t="shared" si="4"/>
        <v>449.51860309917566</v>
      </c>
      <c r="W14" s="26">
        <f t="shared" si="4"/>
        <v>483.23249833161384</v>
      </c>
      <c r="X14" s="26">
        <f t="shared" si="4"/>
        <v>517.05877321482672</v>
      </c>
      <c r="Y14" s="12"/>
    </row>
    <row r="15" spans="1:80" ht="17" hidden="1" customHeight="1" x14ac:dyDescent="0.2">
      <c r="A15" s="11"/>
      <c r="B15" s="9" t="s">
        <v>8</v>
      </c>
      <c r="C15" s="26">
        <v>96.4</v>
      </c>
      <c r="D15" s="26">
        <v>99.9</v>
      </c>
      <c r="E15" s="26">
        <v>98.5</v>
      </c>
      <c r="F15" s="26">
        <v>95.8</v>
      </c>
      <c r="G15" s="26">
        <v>93</v>
      </c>
      <c r="H15" s="26">
        <v>90</v>
      </c>
      <c r="I15" s="26">
        <v>87</v>
      </c>
      <c r="J15" s="26">
        <v>84</v>
      </c>
      <c r="K15" s="26">
        <v>81</v>
      </c>
      <c r="L15" s="26">
        <v>78</v>
      </c>
      <c r="M15" s="26">
        <v>75</v>
      </c>
      <c r="N15" s="26">
        <v>72</v>
      </c>
      <c r="O15" s="26">
        <v>69</v>
      </c>
      <c r="P15" s="26">
        <v>66</v>
      </c>
      <c r="Q15" s="26">
        <v>63</v>
      </c>
      <c r="R15" s="26">
        <v>60</v>
      </c>
      <c r="S15" s="26">
        <v>57</v>
      </c>
      <c r="T15" s="26">
        <v>54</v>
      </c>
      <c r="U15" s="26">
        <v>51</v>
      </c>
      <c r="V15" s="26">
        <v>48</v>
      </c>
      <c r="W15" s="26">
        <v>45</v>
      </c>
      <c r="X15" s="26">
        <v>42</v>
      </c>
      <c r="Y15" s="12"/>
    </row>
    <row r="16" spans="1:80" hidden="1" x14ac:dyDescent="0.2">
      <c r="A16" s="1">
        <v>0</v>
      </c>
      <c r="B16" s="9" t="s">
        <v>11</v>
      </c>
      <c r="C16" s="26">
        <v>-4.6900000000000004</v>
      </c>
      <c r="D16" s="26">
        <f>-$A$16*D15</f>
        <v>0</v>
      </c>
      <c r="E16" s="26">
        <f t="shared" ref="E16:X16" si="5">-$A$16*E15</f>
        <v>0</v>
      </c>
      <c r="F16" s="26">
        <f t="shared" si="5"/>
        <v>0</v>
      </c>
      <c r="G16" s="26">
        <f t="shared" si="5"/>
        <v>0</v>
      </c>
      <c r="H16" s="26">
        <f t="shared" si="5"/>
        <v>0</v>
      </c>
      <c r="I16" s="26">
        <f t="shared" si="5"/>
        <v>0</v>
      </c>
      <c r="J16" s="26">
        <f t="shared" si="5"/>
        <v>0</v>
      </c>
      <c r="K16" s="26">
        <f t="shared" si="5"/>
        <v>0</v>
      </c>
      <c r="L16" s="26">
        <f t="shared" si="5"/>
        <v>0</v>
      </c>
      <c r="M16" s="26">
        <f t="shared" si="5"/>
        <v>0</v>
      </c>
      <c r="N16" s="26">
        <f t="shared" si="5"/>
        <v>0</v>
      </c>
      <c r="O16" s="26">
        <f t="shared" si="5"/>
        <v>0</v>
      </c>
      <c r="P16" s="26">
        <f t="shared" si="5"/>
        <v>0</v>
      </c>
      <c r="Q16" s="26">
        <f t="shared" si="5"/>
        <v>0</v>
      </c>
      <c r="R16" s="26">
        <f t="shared" si="5"/>
        <v>0</v>
      </c>
      <c r="S16" s="26">
        <f t="shared" si="5"/>
        <v>0</v>
      </c>
      <c r="T16" s="26">
        <f t="shared" si="5"/>
        <v>0</v>
      </c>
      <c r="U16" s="26">
        <f t="shared" si="5"/>
        <v>0</v>
      </c>
      <c r="V16" s="26">
        <f t="shared" si="5"/>
        <v>0</v>
      </c>
      <c r="W16" s="26">
        <f t="shared" si="5"/>
        <v>0</v>
      </c>
      <c r="X16" s="26">
        <f t="shared" si="5"/>
        <v>0</v>
      </c>
      <c r="Y16" s="12"/>
    </row>
    <row r="17" spans="1:25" x14ac:dyDescent="0.2">
      <c r="A17" s="1">
        <v>0.218</v>
      </c>
      <c r="B17" s="9" t="s">
        <v>21</v>
      </c>
      <c r="C17" s="26">
        <v>11.587999999999999</v>
      </c>
      <c r="D17" s="26">
        <f>(D14+D16)*(1-$A$17)</f>
        <v>16.030999999999999</v>
      </c>
      <c r="E17" s="26">
        <f t="shared" ref="E17:X17" si="6">(E14+E16)*(1-$A$17)</f>
        <v>23.2254</v>
      </c>
      <c r="F17" s="26">
        <f t="shared" si="6"/>
        <v>32.801772</v>
      </c>
      <c r="G17" s="26">
        <f t="shared" si="6"/>
        <v>44.541938000000002</v>
      </c>
      <c r="H17" s="26">
        <f t="shared" si="6"/>
        <v>60.031012000000004</v>
      </c>
      <c r="I17" s="26">
        <f t="shared" si="6"/>
        <v>69.528743694900001</v>
      </c>
      <c r="J17" s="26">
        <f t="shared" si="6"/>
        <v>82.708975108368008</v>
      </c>
      <c r="K17" s="26">
        <f t="shared" si="6"/>
        <v>97.786132029164264</v>
      </c>
      <c r="L17" s="26">
        <f t="shared" si="6"/>
        <v>114.91826236067384</v>
      </c>
      <c r="M17" s="26">
        <f t="shared" si="6"/>
        <v>134.25546996944107</v>
      </c>
      <c r="N17" s="26">
        <f t="shared" si="6"/>
        <v>155.935242157099</v>
      </c>
      <c r="O17" s="26">
        <f t="shared" si="6"/>
        <v>180.07735911249267</v>
      </c>
      <c r="P17" s="26">
        <f t="shared" si="6"/>
        <v>206.77848477400022</v>
      </c>
      <c r="Q17" s="26">
        <f t="shared" si="6"/>
        <v>228.49022567527024</v>
      </c>
      <c r="R17" s="26">
        <f t="shared" si="6"/>
        <v>251.33924824279731</v>
      </c>
      <c r="S17" s="26">
        <f t="shared" si="6"/>
        <v>275.21647682586303</v>
      </c>
      <c r="T17" s="26">
        <f t="shared" si="6"/>
        <v>299.98595974019065</v>
      </c>
      <c r="U17" s="26">
        <f t="shared" si="6"/>
        <v>325.48476631810689</v>
      </c>
      <c r="V17" s="26">
        <f t="shared" si="6"/>
        <v>351.52354762355537</v>
      </c>
      <c r="W17" s="26">
        <f t="shared" si="6"/>
        <v>377.88781369532205</v>
      </c>
      <c r="X17" s="26">
        <f t="shared" si="6"/>
        <v>404.33996065399452</v>
      </c>
      <c r="Y17" s="12" t="e">
        <f>X17*(1+X12)/(#REF!-X12)</f>
        <v>#REF!</v>
      </c>
    </row>
    <row r="18" spans="1:25" x14ac:dyDescent="0.2">
      <c r="A18" s="5"/>
      <c r="B18" s="29" t="s">
        <v>15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5" x14ac:dyDescent="0.2"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5" x14ac:dyDescent="0.2"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5" x14ac:dyDescent="0.2">
      <c r="C21" s="23" t="s">
        <v>4</v>
      </c>
      <c r="D21" s="23"/>
      <c r="E21" s="23"/>
      <c r="F21" s="24"/>
      <c r="G21" s="24"/>
      <c r="H21" s="24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</row>
    <row r="22" spans="1:25" x14ac:dyDescent="0.2">
      <c r="C22" s="16"/>
      <c r="D22" s="17" t="s">
        <v>5</v>
      </c>
      <c r="E22" s="17"/>
      <c r="F22" s="14">
        <f>N17</f>
        <v>155.935242157099</v>
      </c>
      <c r="G22" s="17" t="s">
        <v>7</v>
      </c>
      <c r="H22" s="17"/>
    </row>
    <row r="23" spans="1:25" x14ac:dyDescent="0.2">
      <c r="C23" s="17"/>
      <c r="D23" s="17" t="s">
        <v>6</v>
      </c>
      <c r="E23" s="17"/>
      <c r="F23" s="25">
        <v>30</v>
      </c>
      <c r="G23" s="17"/>
      <c r="H23" s="17"/>
    </row>
    <row r="24" spans="1:25" x14ac:dyDescent="0.2">
      <c r="C24" s="17"/>
      <c r="D24" s="17" t="s">
        <v>23</v>
      </c>
      <c r="E24" s="17"/>
      <c r="F24" s="30">
        <v>0</v>
      </c>
      <c r="G24" s="17"/>
      <c r="H24" s="17"/>
      <c r="I24" s="4"/>
      <c r="V24" s="7"/>
    </row>
    <row r="25" spans="1:25" x14ac:dyDescent="0.2">
      <c r="C25" s="17"/>
      <c r="D25" s="17" t="s">
        <v>24</v>
      </c>
      <c r="E25" s="17"/>
      <c r="F25" s="25">
        <v>1606</v>
      </c>
      <c r="G25" s="17" t="s">
        <v>7</v>
      </c>
      <c r="H25" s="17"/>
      <c r="U25" s="8"/>
    </row>
    <row r="26" spans="1:25" x14ac:dyDescent="0.2">
      <c r="C26" s="17"/>
      <c r="D26" s="17" t="s">
        <v>25</v>
      </c>
      <c r="E26" s="17"/>
      <c r="F26" s="31">
        <f>SUM(D17:N17)*F24</f>
        <v>0</v>
      </c>
      <c r="G26" s="17" t="s">
        <v>7</v>
      </c>
      <c r="H26" s="17"/>
      <c r="U26" s="8"/>
    </row>
    <row r="27" spans="1:25" x14ac:dyDescent="0.2">
      <c r="C27" s="17"/>
      <c r="D27" s="17" t="s">
        <v>12</v>
      </c>
      <c r="E27" s="17"/>
      <c r="F27" s="14">
        <f>F23*F22</f>
        <v>4678.0572647129702</v>
      </c>
      <c r="G27" s="17" t="s">
        <v>7</v>
      </c>
      <c r="H27" s="17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5" x14ac:dyDescent="0.2">
      <c r="C28" s="17"/>
      <c r="D28" s="17" t="s">
        <v>26</v>
      </c>
      <c r="E28" s="17"/>
      <c r="F28" s="14">
        <f>F27+F26</f>
        <v>4678.0572647129702</v>
      </c>
      <c r="G28" s="17" t="s">
        <v>7</v>
      </c>
      <c r="H28" s="17"/>
    </row>
    <row r="29" spans="1:25" x14ac:dyDescent="0.2">
      <c r="C29" s="17"/>
      <c r="D29" s="27" t="s">
        <v>13</v>
      </c>
      <c r="E29" s="27"/>
      <c r="F29" s="15">
        <f>(F28/F25)^0.1-1</f>
        <v>0.11283813381365859</v>
      </c>
      <c r="G29" s="27"/>
      <c r="H29" s="17"/>
    </row>
    <row r="30" spans="1:25" x14ac:dyDescent="0.2">
      <c r="C30" s="9"/>
      <c r="D30" s="17"/>
      <c r="E30" s="17"/>
      <c r="F30" s="17"/>
      <c r="G30" s="17"/>
      <c r="H30" s="9"/>
    </row>
    <row r="31" spans="1:25" x14ac:dyDescent="0.2">
      <c r="Y31" s="7"/>
    </row>
  </sheetData>
  <conditionalFormatting sqref="H6:H8">
    <cfRule type="top10" dxfId="23" priority="4" percent="1" rank="10"/>
  </conditionalFormatting>
  <conditionalFormatting sqref="C6:F8">
    <cfRule type="top10" dxfId="22" priority="3" percent="1" rank="10"/>
  </conditionalFormatting>
  <conditionalFormatting sqref="H9">
    <cfRule type="top10" dxfId="21" priority="2" percent="1" rank="10"/>
  </conditionalFormatting>
  <conditionalFormatting sqref="H2:H5">
    <cfRule type="top10" dxfId="20" priority="1" percent="1" rank="10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6DD26-13DF-D44C-B502-8D8AB8707017}">
  <sheetPr codeName="Tabelle3"/>
  <dimension ref="A1:CB31"/>
  <sheetViews>
    <sheetView zoomScale="90" zoomScaleNormal="90" workbookViewId="0">
      <selection activeCell="Q41" sqref="Q41"/>
    </sheetView>
  </sheetViews>
  <sheetFormatPr baseColWidth="10" defaultColWidth="10.6640625" defaultRowHeight="16" x14ac:dyDescent="0.2"/>
  <cols>
    <col min="1" max="1" width="14.83203125" style="2" customWidth="1"/>
    <col min="2" max="2" width="32.33203125" style="2" customWidth="1"/>
    <col min="3" max="3" width="16" style="2" bestFit="1" customWidth="1"/>
    <col min="4" max="4" width="16.1640625" style="2" customWidth="1"/>
    <col min="5" max="5" width="14.1640625" style="2" customWidth="1"/>
    <col min="6" max="6" width="13.6640625" style="2" customWidth="1"/>
    <col min="7" max="7" width="14.83203125" style="2" customWidth="1"/>
    <col min="8" max="27" width="10.6640625" style="2"/>
    <col min="28" max="28" width="11.5" style="2" customWidth="1"/>
    <col min="29" max="16384" width="10.6640625" style="2"/>
  </cols>
  <sheetData>
    <row r="1" spans="1:80" customFormat="1" x14ac:dyDescent="0.2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</row>
    <row r="2" spans="1:80" customFormat="1" x14ac:dyDescent="0.2">
      <c r="A2" s="20"/>
      <c r="B2" s="21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</row>
    <row r="3" spans="1:80" customForma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</row>
    <row r="4" spans="1:80" customForma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</row>
    <row r="5" spans="1:80" customForma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</row>
    <row r="8" spans="1:80" x14ac:dyDescent="0.2">
      <c r="B8" s="29" t="s">
        <v>10</v>
      </c>
    </row>
    <row r="9" spans="1:80" x14ac:dyDescent="0.2">
      <c r="A9" s="20"/>
      <c r="B9" s="20"/>
      <c r="C9" s="20"/>
      <c r="D9" s="21" t="s">
        <v>9</v>
      </c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</row>
    <row r="10" spans="1:80" x14ac:dyDescent="0.2">
      <c r="A10" s="9"/>
      <c r="B10" s="9"/>
      <c r="C10" s="10">
        <v>2019</v>
      </c>
      <c r="D10" s="10">
        <v>2020</v>
      </c>
      <c r="E10" s="10">
        <v>2021</v>
      </c>
      <c r="F10" s="10">
        <v>2022</v>
      </c>
      <c r="G10" s="10">
        <v>2023</v>
      </c>
      <c r="H10" s="10">
        <v>2024</v>
      </c>
      <c r="I10" s="10">
        <v>2025</v>
      </c>
      <c r="J10" s="10">
        <v>2026</v>
      </c>
      <c r="K10" s="10">
        <v>2027</v>
      </c>
      <c r="L10" s="10">
        <v>2028</v>
      </c>
      <c r="M10" s="10">
        <v>2029</v>
      </c>
      <c r="N10" s="10">
        <v>2030</v>
      </c>
      <c r="O10" s="10">
        <v>2031</v>
      </c>
      <c r="P10" s="10">
        <v>2032</v>
      </c>
      <c r="Q10" s="10">
        <v>2033</v>
      </c>
      <c r="R10" s="10">
        <v>2034</v>
      </c>
      <c r="S10" s="10">
        <v>2035</v>
      </c>
      <c r="T10" s="10">
        <v>2036</v>
      </c>
      <c r="U10" s="10">
        <v>2037</v>
      </c>
      <c r="V10" s="10">
        <v>2038</v>
      </c>
      <c r="W10" s="10">
        <v>2039</v>
      </c>
      <c r="X10" s="10">
        <v>2040</v>
      </c>
      <c r="Y10" s="10" t="s">
        <v>14</v>
      </c>
    </row>
    <row r="11" spans="1:80" ht="17" x14ac:dyDescent="0.2">
      <c r="A11" s="11" t="s">
        <v>0</v>
      </c>
      <c r="B11" s="9" t="s">
        <v>16</v>
      </c>
      <c r="C11" s="26">
        <v>82.113</v>
      </c>
      <c r="D11" s="26">
        <v>80.584000000000003</v>
      </c>
      <c r="E11" s="26">
        <v>87.572999999999993</v>
      </c>
      <c r="F11" s="26">
        <v>92.215999999999994</v>
      </c>
      <c r="G11" s="26">
        <f>F11*(1+G12)</f>
        <v>95.904640000000001</v>
      </c>
      <c r="H11" s="26">
        <f t="shared" ref="H11:X11" si="0">G11*(1+H12)</f>
        <v>99.740825600000008</v>
      </c>
      <c r="I11" s="26">
        <f t="shared" si="0"/>
        <v>103.6307177984</v>
      </c>
      <c r="J11" s="26">
        <f t="shared" si="0"/>
        <v>107.56868507473921</v>
      </c>
      <c r="K11" s="26">
        <f t="shared" si="0"/>
        <v>111.54872642250454</v>
      </c>
      <c r="L11" s="26">
        <f t="shared" si="0"/>
        <v>115.5644805737147</v>
      </c>
      <c r="M11" s="26">
        <f t="shared" si="0"/>
        <v>119.60923739379471</v>
      </c>
      <c r="N11" s="26">
        <f t="shared" si="0"/>
        <v>123.67595146518374</v>
      </c>
      <c r="O11" s="26">
        <f t="shared" si="0"/>
        <v>127.7572578635348</v>
      </c>
      <c r="P11" s="26">
        <f t="shared" si="0"/>
        <v>131.84549011516793</v>
      </c>
      <c r="Q11" s="26">
        <f t="shared" si="0"/>
        <v>135.93270030873813</v>
      </c>
      <c r="R11" s="26">
        <f t="shared" si="0"/>
        <v>140.01068131800028</v>
      </c>
      <c r="S11" s="26">
        <f t="shared" si="0"/>
        <v>144.21100175754029</v>
      </c>
      <c r="T11" s="26">
        <f t="shared" si="0"/>
        <v>148.53733181026649</v>
      </c>
      <c r="U11" s="26">
        <f t="shared" si="0"/>
        <v>152.9934517645745</v>
      </c>
      <c r="V11" s="26">
        <f t="shared" si="0"/>
        <v>157.58325531751174</v>
      </c>
      <c r="W11" s="26">
        <f t="shared" si="0"/>
        <v>162.31075297703711</v>
      </c>
      <c r="X11" s="26">
        <f t="shared" si="0"/>
        <v>167.18007556634822</v>
      </c>
      <c r="Y11" s="12"/>
    </row>
    <row r="12" spans="1:80" x14ac:dyDescent="0.2">
      <c r="A12" s="11"/>
      <c r="B12" s="9" t="s">
        <v>1</v>
      </c>
      <c r="C12" s="13"/>
      <c r="D12" s="1">
        <f>D11/C11-1</f>
        <v>-1.862068125631744E-2</v>
      </c>
      <c r="E12" s="1">
        <f t="shared" ref="E12:F12" si="1">E11/D11-1</f>
        <v>8.6729375558423305E-2</v>
      </c>
      <c r="F12" s="1">
        <f t="shared" si="1"/>
        <v>5.301862446187755E-2</v>
      </c>
      <c r="G12" s="1">
        <v>0.04</v>
      </c>
      <c r="H12" s="1">
        <v>0.04</v>
      </c>
      <c r="I12" s="1">
        <v>3.9E-2</v>
      </c>
      <c r="J12" s="1">
        <v>3.7999999999999999E-2</v>
      </c>
      <c r="K12" s="1">
        <v>3.6999999999999998E-2</v>
      </c>
      <c r="L12" s="1">
        <v>3.5999999999999997E-2</v>
      </c>
      <c r="M12" s="1">
        <v>3.5000000000000003E-2</v>
      </c>
      <c r="N12" s="1">
        <v>3.4000000000000002E-2</v>
      </c>
      <c r="O12" s="1">
        <v>3.3000000000000002E-2</v>
      </c>
      <c r="P12" s="1">
        <v>3.2000000000000001E-2</v>
      </c>
      <c r="Q12" s="1">
        <v>3.1E-2</v>
      </c>
      <c r="R12" s="1">
        <v>0.03</v>
      </c>
      <c r="S12" s="1">
        <v>0.03</v>
      </c>
      <c r="T12" s="1">
        <v>0.03</v>
      </c>
      <c r="U12" s="1">
        <v>0.03</v>
      </c>
      <c r="V12" s="1">
        <v>0.03</v>
      </c>
      <c r="W12" s="1">
        <v>0.03</v>
      </c>
      <c r="X12" s="1">
        <v>0.03</v>
      </c>
      <c r="Y12" s="1"/>
    </row>
    <row r="13" spans="1:80" ht="16" customHeight="1" x14ac:dyDescent="0.2">
      <c r="A13" s="11"/>
      <c r="B13" s="9" t="s">
        <v>3</v>
      </c>
      <c r="C13" s="13">
        <f t="shared" ref="C13:F13" si="2">C14/C11</f>
        <v>0.26244321849159086</v>
      </c>
      <c r="D13" s="1">
        <f>D14/D11</f>
        <v>0.28887868559515534</v>
      </c>
      <c r="E13" s="1">
        <f t="shared" si="2"/>
        <v>0.30689824489283229</v>
      </c>
      <c r="F13" s="18">
        <f t="shared" si="2"/>
        <v>0.32315433330441573</v>
      </c>
      <c r="G13" s="1">
        <v>0.32</v>
      </c>
      <c r="H13" s="1">
        <v>0.32500000000000001</v>
      </c>
      <c r="I13" s="1">
        <v>0.33</v>
      </c>
      <c r="J13" s="1">
        <v>0.33500000000000002</v>
      </c>
      <c r="K13" s="1">
        <v>0.34</v>
      </c>
      <c r="L13" s="1">
        <v>0.34499999999999997</v>
      </c>
      <c r="M13" s="1">
        <v>0.35</v>
      </c>
      <c r="N13" s="1">
        <v>0.35</v>
      </c>
      <c r="O13" s="1">
        <v>0.34499999999999997</v>
      </c>
      <c r="P13" s="1">
        <v>0.35</v>
      </c>
      <c r="Q13" s="1">
        <v>0.35</v>
      </c>
      <c r="R13" s="1">
        <v>0.35</v>
      </c>
      <c r="S13" s="1">
        <v>0.35</v>
      </c>
      <c r="T13" s="1">
        <v>0.35</v>
      </c>
      <c r="U13" s="1">
        <v>0.35</v>
      </c>
      <c r="V13" s="1">
        <v>0.35</v>
      </c>
      <c r="W13" s="1">
        <v>0.35</v>
      </c>
      <c r="X13" s="1">
        <v>0.35</v>
      </c>
      <c r="Y13" s="1"/>
    </row>
    <row r="14" spans="1:80" ht="17" customHeight="1" x14ac:dyDescent="0.2">
      <c r="A14" s="11"/>
      <c r="B14" s="9" t="s">
        <v>2</v>
      </c>
      <c r="C14" s="26">
        <v>21.55</v>
      </c>
      <c r="D14" s="26">
        <v>23.279</v>
      </c>
      <c r="E14" s="26">
        <v>26.876000000000001</v>
      </c>
      <c r="F14" s="26">
        <v>29.8</v>
      </c>
      <c r="G14" s="26">
        <f t="shared" ref="G14:X14" si="3">G11*G13</f>
        <v>30.689484800000002</v>
      </c>
      <c r="H14" s="26">
        <f t="shared" si="3"/>
        <v>32.415768320000005</v>
      </c>
      <c r="I14" s="26">
        <f t="shared" si="3"/>
        <v>34.198136873472002</v>
      </c>
      <c r="J14" s="26">
        <f t="shared" si="3"/>
        <v>36.035509500037634</v>
      </c>
      <c r="K14" s="26">
        <f t="shared" si="3"/>
        <v>37.926566983651547</v>
      </c>
      <c r="L14" s="26">
        <f t="shared" si="3"/>
        <v>39.869745797931571</v>
      </c>
      <c r="M14" s="26">
        <f t="shared" si="3"/>
        <v>41.863233087828149</v>
      </c>
      <c r="N14" s="26">
        <f t="shared" si="3"/>
        <v>43.286583012814305</v>
      </c>
      <c r="O14" s="26">
        <f t="shared" si="3"/>
        <v>44.076253962919502</v>
      </c>
      <c r="P14" s="26">
        <f t="shared" si="3"/>
        <v>46.145921540308777</v>
      </c>
      <c r="Q14" s="26">
        <f t="shared" si="3"/>
        <v>47.576445108058344</v>
      </c>
      <c r="R14" s="26">
        <f t="shared" si="3"/>
        <v>49.003738461300095</v>
      </c>
      <c r="S14" s="26">
        <f t="shared" si="3"/>
        <v>50.473850615139099</v>
      </c>
      <c r="T14" s="26">
        <f t="shared" si="3"/>
        <v>51.988066133593271</v>
      </c>
      <c r="U14" s="26">
        <f t="shared" si="3"/>
        <v>53.547708117601076</v>
      </c>
      <c r="V14" s="26">
        <f t="shared" si="3"/>
        <v>55.154139361129104</v>
      </c>
      <c r="W14" s="26">
        <f t="shared" si="3"/>
        <v>56.808763541962982</v>
      </c>
      <c r="X14" s="26">
        <f t="shared" si="3"/>
        <v>58.513026448221872</v>
      </c>
      <c r="Y14" s="12"/>
    </row>
    <row r="15" spans="1:80" ht="17" hidden="1" customHeight="1" x14ac:dyDescent="0.2">
      <c r="A15" s="11"/>
      <c r="B15" s="9" t="s">
        <v>8</v>
      </c>
      <c r="C15" s="26">
        <v>96.4</v>
      </c>
      <c r="D15" s="26">
        <v>99.9</v>
      </c>
      <c r="E15" s="26">
        <v>98.5</v>
      </c>
      <c r="F15" s="26">
        <v>95.8</v>
      </c>
      <c r="G15" s="26">
        <v>93</v>
      </c>
      <c r="H15" s="26">
        <v>90</v>
      </c>
      <c r="I15" s="26">
        <v>87</v>
      </c>
      <c r="J15" s="26">
        <v>84</v>
      </c>
      <c r="K15" s="26">
        <v>81</v>
      </c>
      <c r="L15" s="26">
        <v>78</v>
      </c>
      <c r="M15" s="26">
        <v>75</v>
      </c>
      <c r="N15" s="26">
        <v>72</v>
      </c>
      <c r="O15" s="26">
        <v>69</v>
      </c>
      <c r="P15" s="26">
        <v>66</v>
      </c>
      <c r="Q15" s="26">
        <v>63</v>
      </c>
      <c r="R15" s="26">
        <v>60</v>
      </c>
      <c r="S15" s="26">
        <v>57</v>
      </c>
      <c r="T15" s="26">
        <v>54</v>
      </c>
      <c r="U15" s="26">
        <v>51</v>
      </c>
      <c r="V15" s="26">
        <v>48</v>
      </c>
      <c r="W15" s="26">
        <v>45</v>
      </c>
      <c r="X15" s="26">
        <v>42</v>
      </c>
      <c r="Y15" s="12"/>
    </row>
    <row r="16" spans="1:80" hidden="1" x14ac:dyDescent="0.2">
      <c r="A16" s="1">
        <v>0</v>
      </c>
      <c r="B16" s="9" t="s">
        <v>11</v>
      </c>
      <c r="C16" s="26">
        <v>-4.6900000000000004</v>
      </c>
      <c r="D16" s="26">
        <f>-$A$16*D15</f>
        <v>0</v>
      </c>
      <c r="E16" s="26">
        <f t="shared" ref="E16:X16" si="4">-$A$16*E15</f>
        <v>0</v>
      </c>
      <c r="F16" s="26">
        <f t="shared" si="4"/>
        <v>0</v>
      </c>
      <c r="G16" s="26">
        <f t="shared" si="4"/>
        <v>0</v>
      </c>
      <c r="H16" s="26">
        <f t="shared" si="4"/>
        <v>0</v>
      </c>
      <c r="I16" s="26">
        <f t="shared" si="4"/>
        <v>0</v>
      </c>
      <c r="J16" s="26">
        <f t="shared" si="4"/>
        <v>0</v>
      </c>
      <c r="K16" s="26">
        <f t="shared" si="4"/>
        <v>0</v>
      </c>
      <c r="L16" s="26">
        <f t="shared" si="4"/>
        <v>0</v>
      </c>
      <c r="M16" s="26">
        <f t="shared" si="4"/>
        <v>0</v>
      </c>
      <c r="N16" s="26">
        <f t="shared" si="4"/>
        <v>0</v>
      </c>
      <c r="O16" s="26">
        <f t="shared" si="4"/>
        <v>0</v>
      </c>
      <c r="P16" s="26">
        <f t="shared" si="4"/>
        <v>0</v>
      </c>
      <c r="Q16" s="26">
        <f t="shared" si="4"/>
        <v>0</v>
      </c>
      <c r="R16" s="26">
        <f t="shared" si="4"/>
        <v>0</v>
      </c>
      <c r="S16" s="26">
        <f t="shared" si="4"/>
        <v>0</v>
      </c>
      <c r="T16" s="26">
        <f t="shared" si="4"/>
        <v>0</v>
      </c>
      <c r="U16" s="26">
        <f t="shared" si="4"/>
        <v>0</v>
      </c>
      <c r="V16" s="26">
        <f t="shared" si="4"/>
        <v>0</v>
      </c>
      <c r="W16" s="26">
        <f t="shared" si="4"/>
        <v>0</v>
      </c>
      <c r="X16" s="26">
        <f t="shared" si="4"/>
        <v>0</v>
      </c>
      <c r="Y16" s="12"/>
    </row>
    <row r="17" spans="1:25" x14ac:dyDescent="0.2">
      <c r="A17" s="1">
        <v>0.21</v>
      </c>
      <c r="B17" s="9" t="s">
        <v>22</v>
      </c>
      <c r="C17" s="26">
        <v>16.43</v>
      </c>
      <c r="D17" s="26">
        <f>(D14+D16)*(1-$A$17)</f>
        <v>18.390409999999999</v>
      </c>
      <c r="E17" s="26">
        <f t="shared" ref="E17:X17" si="5">(E14+E16)*(1-$A$17)</f>
        <v>21.232040000000001</v>
      </c>
      <c r="F17" s="26">
        <f t="shared" si="5"/>
        <v>23.542000000000002</v>
      </c>
      <c r="G17" s="26">
        <f t="shared" si="5"/>
        <v>24.244692992000004</v>
      </c>
      <c r="H17" s="26">
        <f t="shared" si="5"/>
        <v>25.608456972800006</v>
      </c>
      <c r="I17" s="26">
        <f t="shared" si="5"/>
        <v>27.016528130042882</v>
      </c>
      <c r="J17" s="26">
        <f t="shared" si="5"/>
        <v>28.468052505029732</v>
      </c>
      <c r="K17" s="26">
        <f t="shared" si="5"/>
        <v>29.961987917084723</v>
      </c>
      <c r="L17" s="26">
        <f t="shared" si="5"/>
        <v>31.497099180365943</v>
      </c>
      <c r="M17" s="26">
        <f t="shared" si="5"/>
        <v>33.071954139384239</v>
      </c>
      <c r="N17" s="26">
        <f t="shared" si="5"/>
        <v>34.196400580123303</v>
      </c>
      <c r="O17" s="26">
        <f t="shared" si="5"/>
        <v>34.820240630706408</v>
      </c>
      <c r="P17" s="26">
        <f t="shared" si="5"/>
        <v>36.455278016843934</v>
      </c>
      <c r="Q17" s="26">
        <f t="shared" si="5"/>
        <v>37.585391635366094</v>
      </c>
      <c r="R17" s="26">
        <f t="shared" si="5"/>
        <v>38.712953384427074</v>
      </c>
      <c r="S17" s="26">
        <f t="shared" si="5"/>
        <v>39.874341985959887</v>
      </c>
      <c r="T17" s="26">
        <f t="shared" si="5"/>
        <v>41.070572245538685</v>
      </c>
      <c r="U17" s="26">
        <f t="shared" si="5"/>
        <v>42.302689412904854</v>
      </c>
      <c r="V17" s="26">
        <f t="shared" si="5"/>
        <v>43.571770095291996</v>
      </c>
      <c r="W17" s="26">
        <f t="shared" si="5"/>
        <v>44.878923198150758</v>
      </c>
      <c r="X17" s="26">
        <f t="shared" si="5"/>
        <v>46.225290894095281</v>
      </c>
      <c r="Y17" s="12" t="e">
        <f>X17*(1+X12)/(#REF!-X12)</f>
        <v>#REF!</v>
      </c>
    </row>
    <row r="18" spans="1:25" x14ac:dyDescent="0.2">
      <c r="A18" s="5"/>
      <c r="B18" s="29" t="s">
        <v>15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5" x14ac:dyDescent="0.2"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5" x14ac:dyDescent="0.2"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5" x14ac:dyDescent="0.2">
      <c r="C21" s="23" t="s">
        <v>4</v>
      </c>
      <c r="D21" s="23"/>
      <c r="E21" s="23"/>
      <c r="F21" s="24"/>
      <c r="G21" s="24"/>
      <c r="H21" s="24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</row>
    <row r="22" spans="1:25" x14ac:dyDescent="0.2">
      <c r="C22" s="16"/>
      <c r="D22" s="17" t="s">
        <v>5</v>
      </c>
      <c r="E22" s="17"/>
      <c r="F22" s="14">
        <f>N17</f>
        <v>34.196400580123303</v>
      </c>
      <c r="G22" s="17" t="s">
        <v>7</v>
      </c>
      <c r="H22" s="17"/>
    </row>
    <row r="23" spans="1:25" x14ac:dyDescent="0.2">
      <c r="C23" s="17"/>
      <c r="D23" s="17" t="s">
        <v>6</v>
      </c>
      <c r="E23" s="17"/>
      <c r="F23" s="25">
        <v>20</v>
      </c>
      <c r="G23" s="17"/>
      <c r="H23" s="17"/>
    </row>
    <row r="24" spans="1:25" x14ac:dyDescent="0.2">
      <c r="C24" s="17"/>
      <c r="D24" s="17" t="s">
        <v>23</v>
      </c>
      <c r="E24" s="17"/>
      <c r="F24" s="30">
        <v>0.75</v>
      </c>
      <c r="G24" s="17"/>
      <c r="H24" s="17"/>
      <c r="I24" s="4"/>
      <c r="V24" s="7"/>
    </row>
    <row r="25" spans="1:25" x14ac:dyDescent="0.2">
      <c r="C25" s="17"/>
      <c r="D25" s="17" t="s">
        <v>24</v>
      </c>
      <c r="E25" s="17"/>
      <c r="F25" s="25">
        <v>378</v>
      </c>
      <c r="G25" s="17" t="s">
        <v>7</v>
      </c>
      <c r="H25" s="17"/>
      <c r="U25" s="8"/>
    </row>
    <row r="26" spans="1:25" x14ac:dyDescent="0.2">
      <c r="C26" s="17"/>
      <c r="D26" s="17" t="s">
        <v>25</v>
      </c>
      <c r="E26" s="17"/>
      <c r="F26" s="31">
        <f>SUM(D17:N17)*F24</f>
        <v>222.92221681262311</v>
      </c>
      <c r="G26" s="17" t="s">
        <v>7</v>
      </c>
      <c r="H26" s="17"/>
      <c r="U26" s="8"/>
    </row>
    <row r="27" spans="1:25" x14ac:dyDescent="0.2">
      <c r="C27" s="17"/>
      <c r="D27" s="17" t="s">
        <v>12</v>
      </c>
      <c r="E27" s="17"/>
      <c r="F27" s="14">
        <f>F23*F22</f>
        <v>683.92801160246609</v>
      </c>
      <c r="G27" s="17" t="s">
        <v>7</v>
      </c>
      <c r="H27" s="17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5" x14ac:dyDescent="0.2">
      <c r="C28" s="17"/>
      <c r="D28" s="17" t="s">
        <v>26</v>
      </c>
      <c r="E28" s="17"/>
      <c r="F28" s="14">
        <f>F27+F26</f>
        <v>906.85022841508919</v>
      </c>
      <c r="G28" s="17" t="s">
        <v>7</v>
      </c>
      <c r="H28" s="17"/>
    </row>
    <row r="29" spans="1:25" x14ac:dyDescent="0.2">
      <c r="C29" s="17"/>
      <c r="D29" s="27" t="s">
        <v>13</v>
      </c>
      <c r="E29" s="27"/>
      <c r="F29" s="15">
        <f>(F28/F25)^0.1-1</f>
        <v>9.1451335710663439E-2</v>
      </c>
      <c r="G29" s="27"/>
      <c r="H29" s="17"/>
    </row>
    <row r="30" spans="1:25" x14ac:dyDescent="0.2">
      <c r="C30" s="9"/>
      <c r="D30" s="17"/>
      <c r="E30" s="17"/>
      <c r="F30" s="17"/>
      <c r="G30" s="17"/>
      <c r="H30" s="9"/>
    </row>
    <row r="31" spans="1:25" x14ac:dyDescent="0.2">
      <c r="Y31" s="7"/>
    </row>
  </sheetData>
  <conditionalFormatting sqref="H6:H8">
    <cfRule type="top10" dxfId="19" priority="4" percent="1" rank="10"/>
  </conditionalFormatting>
  <conditionalFormatting sqref="C6:F8">
    <cfRule type="top10" dxfId="18" priority="3" percent="1" rank="10"/>
  </conditionalFormatting>
  <conditionalFormatting sqref="H9">
    <cfRule type="top10" dxfId="17" priority="2" percent="1" rank="10"/>
  </conditionalFormatting>
  <conditionalFormatting sqref="H2:H5">
    <cfRule type="top10" dxfId="16" priority="1" percent="1" rank="10"/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D2640-F4A2-3547-AA18-31EE5E06F2AF}">
  <sheetPr codeName="Tabelle4"/>
  <dimension ref="A1:CB31"/>
  <sheetViews>
    <sheetView zoomScale="90" zoomScaleNormal="90" workbookViewId="0">
      <selection activeCell="T41" sqref="T41"/>
    </sheetView>
  </sheetViews>
  <sheetFormatPr baseColWidth="10" defaultColWidth="10.6640625" defaultRowHeight="16" x14ac:dyDescent="0.2"/>
  <cols>
    <col min="1" max="1" width="14.83203125" style="2" customWidth="1"/>
    <col min="2" max="2" width="32.33203125" style="2" customWidth="1"/>
    <col min="3" max="3" width="16" style="2" bestFit="1" customWidth="1"/>
    <col min="4" max="4" width="16.1640625" style="2" customWidth="1"/>
    <col min="5" max="5" width="14.1640625" style="2" customWidth="1"/>
    <col min="6" max="6" width="13.6640625" style="2" customWidth="1"/>
    <col min="7" max="7" width="14.83203125" style="2" customWidth="1"/>
    <col min="8" max="27" width="10.6640625" style="2"/>
    <col min="28" max="28" width="11.5" style="2" customWidth="1"/>
    <col min="29" max="16384" width="10.6640625" style="2"/>
  </cols>
  <sheetData>
    <row r="1" spans="1:80" customFormat="1" x14ac:dyDescent="0.2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</row>
    <row r="2" spans="1:80" customFormat="1" x14ac:dyDescent="0.2">
      <c r="A2" s="20"/>
      <c r="B2" s="21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</row>
    <row r="3" spans="1:80" customForma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</row>
    <row r="4" spans="1:80" customForma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</row>
    <row r="5" spans="1:80" customForma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</row>
    <row r="8" spans="1:80" x14ac:dyDescent="0.2">
      <c r="B8" s="29" t="s">
        <v>10</v>
      </c>
    </row>
    <row r="9" spans="1:80" x14ac:dyDescent="0.2">
      <c r="A9" s="20"/>
      <c r="B9" s="20"/>
      <c r="C9" s="20"/>
      <c r="D9" s="21" t="s">
        <v>9</v>
      </c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</row>
    <row r="10" spans="1:80" x14ac:dyDescent="0.2">
      <c r="A10" s="9"/>
      <c r="B10" s="9"/>
      <c r="C10" s="10">
        <v>2019</v>
      </c>
      <c r="D10" s="10">
        <v>2020</v>
      </c>
      <c r="E10" s="10">
        <v>2021</v>
      </c>
      <c r="F10" s="10">
        <v>2022</v>
      </c>
      <c r="G10" s="10">
        <v>2023</v>
      </c>
      <c r="H10" s="10">
        <v>2024</v>
      </c>
      <c r="I10" s="10">
        <v>2025</v>
      </c>
      <c r="J10" s="10">
        <v>2026</v>
      </c>
      <c r="K10" s="10">
        <v>2027</v>
      </c>
      <c r="L10" s="10">
        <v>2028</v>
      </c>
      <c r="M10" s="10">
        <v>2029</v>
      </c>
      <c r="N10" s="10">
        <v>2030</v>
      </c>
      <c r="O10" s="10">
        <v>2031</v>
      </c>
      <c r="P10" s="10">
        <v>2032</v>
      </c>
      <c r="Q10" s="10">
        <v>2033</v>
      </c>
      <c r="R10" s="10">
        <v>2034</v>
      </c>
      <c r="S10" s="10">
        <v>2035</v>
      </c>
      <c r="T10" s="10">
        <v>2036</v>
      </c>
      <c r="U10" s="10">
        <v>2037</v>
      </c>
      <c r="V10" s="10">
        <v>2038</v>
      </c>
      <c r="W10" s="10">
        <v>2039</v>
      </c>
      <c r="X10" s="10">
        <v>2040</v>
      </c>
      <c r="Y10" s="10" t="s">
        <v>14</v>
      </c>
    </row>
    <row r="11" spans="1:80" ht="17" x14ac:dyDescent="0.2">
      <c r="A11" s="11" t="s">
        <v>0</v>
      </c>
      <c r="B11" s="9" t="s">
        <v>16</v>
      </c>
      <c r="C11" s="26">
        <v>51.98</v>
      </c>
      <c r="D11" s="26">
        <v>50.709000000000003</v>
      </c>
      <c r="E11" s="26">
        <v>51.383000000000003</v>
      </c>
      <c r="F11" s="26">
        <v>53.140999999999998</v>
      </c>
      <c r="G11" s="26">
        <v>55.366999999999997</v>
      </c>
      <c r="H11" s="26">
        <v>57.817999999999998</v>
      </c>
      <c r="I11" s="26">
        <f t="shared" ref="I11:X11" si="0">H11*(1+I12)</f>
        <v>60.130719999999997</v>
      </c>
      <c r="J11" s="26">
        <f t="shared" si="0"/>
        <v>62.475818079999989</v>
      </c>
      <c r="K11" s="26">
        <f t="shared" si="0"/>
        <v>64.849899167039993</v>
      </c>
      <c r="L11" s="26">
        <f t="shared" si="0"/>
        <v>67.249345436220466</v>
      </c>
      <c r="M11" s="26">
        <f t="shared" si="0"/>
        <v>69.670321871924401</v>
      </c>
      <c r="N11" s="26">
        <f t="shared" si="0"/>
        <v>72.108783137441748</v>
      </c>
      <c r="O11" s="26">
        <f t="shared" si="0"/>
        <v>74.560481764114769</v>
      </c>
      <c r="P11" s="26">
        <f t="shared" si="0"/>
        <v>77.020977662330552</v>
      </c>
      <c r="Q11" s="26">
        <f t="shared" si="0"/>
        <v>79.485648947525135</v>
      </c>
      <c r="R11" s="26">
        <f t="shared" si="0"/>
        <v>81.949704064898413</v>
      </c>
      <c r="S11" s="26">
        <f t="shared" si="0"/>
        <v>84.408195186845361</v>
      </c>
      <c r="T11" s="26">
        <f t="shared" si="0"/>
        <v>86.940441042450729</v>
      </c>
      <c r="U11" s="26">
        <f t="shared" si="0"/>
        <v>89.548654273724253</v>
      </c>
      <c r="V11" s="26">
        <f t="shared" si="0"/>
        <v>92.235113901935989</v>
      </c>
      <c r="W11" s="26">
        <f t="shared" si="0"/>
        <v>95.002167318994069</v>
      </c>
      <c r="X11" s="26">
        <f t="shared" si="0"/>
        <v>97.852232338563894</v>
      </c>
      <c r="Y11" s="12"/>
    </row>
    <row r="12" spans="1:80" x14ac:dyDescent="0.2">
      <c r="A12" s="11"/>
      <c r="B12" s="9" t="s">
        <v>1</v>
      </c>
      <c r="C12" s="13"/>
      <c r="D12" s="1">
        <f>D11/C11-1</f>
        <v>-2.4451712196998709E-2</v>
      </c>
      <c r="E12" s="1">
        <f t="shared" ref="E12:F12" si="1">E11/D11-1</f>
        <v>1.3291526159064482E-2</v>
      </c>
      <c r="F12" s="1">
        <f t="shared" si="1"/>
        <v>3.421365042913016E-2</v>
      </c>
      <c r="G12" s="1">
        <f t="shared" ref="G12" si="2">G11/F11-1</f>
        <v>4.1888560621742066E-2</v>
      </c>
      <c r="H12" s="1">
        <f t="shared" ref="H12" si="3">H11/G11-1</f>
        <v>4.42682464283779E-2</v>
      </c>
      <c r="I12" s="1">
        <v>0.04</v>
      </c>
      <c r="J12" s="1">
        <v>3.9E-2</v>
      </c>
      <c r="K12" s="1">
        <v>3.7999999999999999E-2</v>
      </c>
      <c r="L12" s="1">
        <v>3.6999999999999998E-2</v>
      </c>
      <c r="M12" s="1">
        <v>3.5999999999999997E-2</v>
      </c>
      <c r="N12" s="1">
        <v>3.5000000000000003E-2</v>
      </c>
      <c r="O12" s="1">
        <v>3.4000000000000002E-2</v>
      </c>
      <c r="P12" s="1">
        <v>3.3000000000000002E-2</v>
      </c>
      <c r="Q12" s="1">
        <v>3.2000000000000001E-2</v>
      </c>
      <c r="R12" s="1">
        <v>3.1E-2</v>
      </c>
      <c r="S12" s="1">
        <v>0.03</v>
      </c>
      <c r="T12" s="1">
        <v>0.03</v>
      </c>
      <c r="U12" s="1">
        <v>0.03</v>
      </c>
      <c r="V12" s="1">
        <v>0.03</v>
      </c>
      <c r="W12" s="1">
        <v>0.03</v>
      </c>
      <c r="X12" s="1">
        <v>0.03</v>
      </c>
      <c r="Y12" s="1"/>
    </row>
    <row r="13" spans="1:80" ht="16" customHeight="1" x14ac:dyDescent="0.2">
      <c r="A13" s="11"/>
      <c r="B13" s="9" t="s">
        <v>3</v>
      </c>
      <c r="C13" s="13">
        <f t="shared" ref="C13:H13" si="4">C14/C11</f>
        <v>0.19136206233166603</v>
      </c>
      <c r="D13" s="1">
        <f t="shared" si="4"/>
        <v>0.19049872803644322</v>
      </c>
      <c r="E13" s="1">
        <f t="shared" si="4"/>
        <v>0.19198956853434015</v>
      </c>
      <c r="F13" s="18">
        <f t="shared" si="4"/>
        <v>0.19382397771965151</v>
      </c>
      <c r="G13" s="18">
        <f t="shared" si="4"/>
        <v>0.19376162696190871</v>
      </c>
      <c r="H13" s="18">
        <f t="shared" si="4"/>
        <v>0.18724272717838736</v>
      </c>
      <c r="I13" s="1">
        <v>0.2</v>
      </c>
      <c r="J13" s="1">
        <v>0.2</v>
      </c>
      <c r="K13" s="1">
        <v>0.2</v>
      </c>
      <c r="L13" s="1">
        <v>0.2</v>
      </c>
      <c r="M13" s="1">
        <v>0.2</v>
      </c>
      <c r="N13" s="1">
        <v>0.2</v>
      </c>
      <c r="O13" s="1">
        <v>0.2</v>
      </c>
      <c r="P13" s="1">
        <v>0.2</v>
      </c>
      <c r="Q13" s="1">
        <v>0.2</v>
      </c>
      <c r="R13" s="1">
        <v>0.2</v>
      </c>
      <c r="S13" s="1">
        <v>0.2</v>
      </c>
      <c r="T13" s="1">
        <v>0.2</v>
      </c>
      <c r="U13" s="1">
        <v>0.2</v>
      </c>
      <c r="V13" s="1">
        <v>0.2</v>
      </c>
      <c r="W13" s="1">
        <v>0.2</v>
      </c>
      <c r="X13" s="1">
        <v>0.2</v>
      </c>
      <c r="Y13" s="1"/>
    </row>
    <row r="14" spans="1:80" ht="17" customHeight="1" x14ac:dyDescent="0.2">
      <c r="A14" s="11"/>
      <c r="B14" s="9" t="s">
        <v>2</v>
      </c>
      <c r="C14" s="26">
        <v>9.9469999999999992</v>
      </c>
      <c r="D14" s="26">
        <v>9.66</v>
      </c>
      <c r="E14" s="26">
        <v>9.8650000000000002</v>
      </c>
      <c r="F14" s="26">
        <v>10.3</v>
      </c>
      <c r="G14" s="26">
        <v>10.728</v>
      </c>
      <c r="H14" s="26">
        <v>10.826000000000001</v>
      </c>
      <c r="I14" s="26">
        <f t="shared" ref="I14:X14" si="5">I11*I13</f>
        <v>12.026144</v>
      </c>
      <c r="J14" s="26">
        <f t="shared" si="5"/>
        <v>12.495163615999999</v>
      </c>
      <c r="K14" s="26">
        <f t="shared" si="5"/>
        <v>12.969979833407999</v>
      </c>
      <c r="L14" s="26">
        <f t="shared" si="5"/>
        <v>13.449869087244094</v>
      </c>
      <c r="M14" s="26">
        <f t="shared" si="5"/>
        <v>13.934064374384882</v>
      </c>
      <c r="N14" s="26">
        <f t="shared" si="5"/>
        <v>14.42175662748835</v>
      </c>
      <c r="O14" s="26">
        <f t="shared" si="5"/>
        <v>14.912096352822955</v>
      </c>
      <c r="P14" s="26">
        <f t="shared" si="5"/>
        <v>15.404195532466112</v>
      </c>
      <c r="Q14" s="26">
        <f t="shared" si="5"/>
        <v>15.897129789505028</v>
      </c>
      <c r="R14" s="26">
        <f t="shared" si="5"/>
        <v>16.389940812979685</v>
      </c>
      <c r="S14" s="26">
        <f t="shared" si="5"/>
        <v>16.881639037369073</v>
      </c>
      <c r="T14" s="26">
        <f t="shared" si="5"/>
        <v>17.388088208490146</v>
      </c>
      <c r="U14" s="26">
        <f t="shared" si="5"/>
        <v>17.909730854744851</v>
      </c>
      <c r="V14" s="26">
        <f t="shared" si="5"/>
        <v>18.447022780387197</v>
      </c>
      <c r="W14" s="26">
        <f t="shared" si="5"/>
        <v>19.000433463798814</v>
      </c>
      <c r="X14" s="26">
        <f t="shared" si="5"/>
        <v>19.570446467712781</v>
      </c>
      <c r="Y14" s="12"/>
    </row>
    <row r="15" spans="1:80" ht="17" hidden="1" customHeight="1" x14ac:dyDescent="0.2">
      <c r="A15" s="11"/>
      <c r="B15" s="9" t="s">
        <v>8</v>
      </c>
      <c r="C15" s="26">
        <v>96.4</v>
      </c>
      <c r="D15" s="26">
        <v>99.9</v>
      </c>
      <c r="E15" s="26">
        <v>98.5</v>
      </c>
      <c r="F15" s="26">
        <v>95.8</v>
      </c>
      <c r="G15" s="26">
        <v>93</v>
      </c>
      <c r="H15" s="26">
        <v>90</v>
      </c>
      <c r="I15" s="26">
        <v>87</v>
      </c>
      <c r="J15" s="26">
        <v>84</v>
      </c>
      <c r="K15" s="26">
        <v>81</v>
      </c>
      <c r="L15" s="26">
        <v>78</v>
      </c>
      <c r="M15" s="26">
        <v>75</v>
      </c>
      <c r="N15" s="26">
        <v>72</v>
      </c>
      <c r="O15" s="26">
        <v>69</v>
      </c>
      <c r="P15" s="26">
        <v>66</v>
      </c>
      <c r="Q15" s="26">
        <v>63</v>
      </c>
      <c r="R15" s="26">
        <v>60</v>
      </c>
      <c r="S15" s="26">
        <v>57</v>
      </c>
      <c r="T15" s="26">
        <v>54</v>
      </c>
      <c r="U15" s="26">
        <v>51</v>
      </c>
      <c r="V15" s="26">
        <v>48</v>
      </c>
      <c r="W15" s="26">
        <v>45</v>
      </c>
      <c r="X15" s="26">
        <v>42</v>
      </c>
      <c r="Y15" s="12"/>
    </row>
    <row r="16" spans="1:80" hidden="1" x14ac:dyDescent="0.2">
      <c r="A16" s="1">
        <v>0</v>
      </c>
      <c r="B16" s="9" t="s">
        <v>11</v>
      </c>
      <c r="C16" s="26">
        <v>-4.6900000000000004</v>
      </c>
      <c r="D16" s="26">
        <f>-$A$16*D15</f>
        <v>0</v>
      </c>
      <c r="E16" s="26">
        <f t="shared" ref="E16:X16" si="6">-$A$16*E15</f>
        <v>0</v>
      </c>
      <c r="F16" s="26">
        <f t="shared" si="6"/>
        <v>0</v>
      </c>
      <c r="G16" s="26">
        <f t="shared" si="6"/>
        <v>0</v>
      </c>
      <c r="H16" s="26">
        <f t="shared" si="6"/>
        <v>0</v>
      </c>
      <c r="I16" s="26">
        <f t="shared" si="6"/>
        <v>0</v>
      </c>
      <c r="J16" s="26">
        <f t="shared" si="6"/>
        <v>0</v>
      </c>
      <c r="K16" s="26">
        <f t="shared" si="6"/>
        <v>0</v>
      </c>
      <c r="L16" s="26">
        <f t="shared" si="6"/>
        <v>0</v>
      </c>
      <c r="M16" s="26">
        <f t="shared" si="6"/>
        <v>0</v>
      </c>
      <c r="N16" s="26">
        <f t="shared" si="6"/>
        <v>0</v>
      </c>
      <c r="O16" s="26">
        <f t="shared" si="6"/>
        <v>0</v>
      </c>
      <c r="P16" s="26">
        <f t="shared" si="6"/>
        <v>0</v>
      </c>
      <c r="Q16" s="26">
        <f t="shared" si="6"/>
        <v>0</v>
      </c>
      <c r="R16" s="26">
        <f t="shared" si="6"/>
        <v>0</v>
      </c>
      <c r="S16" s="26">
        <f t="shared" si="6"/>
        <v>0</v>
      </c>
      <c r="T16" s="26">
        <f t="shared" si="6"/>
        <v>0</v>
      </c>
      <c r="U16" s="26">
        <f t="shared" si="6"/>
        <v>0</v>
      </c>
      <c r="V16" s="26">
        <f t="shared" si="6"/>
        <v>0</v>
      </c>
      <c r="W16" s="26">
        <f t="shared" si="6"/>
        <v>0</v>
      </c>
      <c r="X16" s="26">
        <f t="shared" si="6"/>
        <v>0</v>
      </c>
      <c r="Y16" s="12"/>
    </row>
    <row r="17" spans="1:25" x14ac:dyDescent="0.2">
      <c r="A17" s="1">
        <v>0.27700000000000002</v>
      </c>
      <c r="B17" s="9" t="s">
        <v>20</v>
      </c>
      <c r="C17" s="26">
        <v>5.625</v>
      </c>
      <c r="D17" s="26">
        <f>(D14+D16)*(1-$A$17)</f>
        <v>6.9841800000000003</v>
      </c>
      <c r="E17" s="26">
        <f t="shared" ref="E17:X17" si="7">(E14+E16)*(1-$A$17)</f>
        <v>7.1323949999999998</v>
      </c>
      <c r="F17" s="26">
        <f t="shared" si="7"/>
        <v>7.4469000000000003</v>
      </c>
      <c r="G17" s="26">
        <f t="shared" si="7"/>
        <v>7.7563439999999995</v>
      </c>
      <c r="H17" s="26">
        <f t="shared" si="7"/>
        <v>7.8271980000000001</v>
      </c>
      <c r="I17" s="26">
        <f t="shared" si="7"/>
        <v>8.6949021119999994</v>
      </c>
      <c r="J17" s="26">
        <f t="shared" si="7"/>
        <v>9.0340032943679986</v>
      </c>
      <c r="K17" s="26">
        <f t="shared" si="7"/>
        <v>9.3772954195539828</v>
      </c>
      <c r="L17" s="26">
        <f t="shared" si="7"/>
        <v>9.7242553500774793</v>
      </c>
      <c r="M17" s="26">
        <f t="shared" si="7"/>
        <v>10.074328542680268</v>
      </c>
      <c r="N17" s="26">
        <f t="shared" si="7"/>
        <v>10.426930041674076</v>
      </c>
      <c r="O17" s="26">
        <f t="shared" si="7"/>
        <v>10.781445663090995</v>
      </c>
      <c r="P17" s="26">
        <f t="shared" si="7"/>
        <v>11.137233369972998</v>
      </c>
      <c r="Q17" s="26">
        <f t="shared" si="7"/>
        <v>11.493624837812135</v>
      </c>
      <c r="R17" s="26">
        <f t="shared" si="7"/>
        <v>11.849927207784312</v>
      </c>
      <c r="S17" s="26">
        <f t="shared" si="7"/>
        <v>12.20542502401784</v>
      </c>
      <c r="T17" s="26">
        <f t="shared" si="7"/>
        <v>12.571587774738376</v>
      </c>
      <c r="U17" s="26">
        <f t="shared" si="7"/>
        <v>12.948735407980527</v>
      </c>
      <c r="V17" s="26">
        <f t="shared" si="7"/>
        <v>13.337197470219943</v>
      </c>
      <c r="W17" s="26">
        <f t="shared" si="7"/>
        <v>13.737313394326542</v>
      </c>
      <c r="X17" s="26">
        <f t="shared" si="7"/>
        <v>14.14943279615634</v>
      </c>
      <c r="Y17" s="12" t="e">
        <f>X17*(1+X12)/(#REF!-X12)</f>
        <v>#REF!</v>
      </c>
    </row>
    <row r="18" spans="1:25" x14ac:dyDescent="0.2">
      <c r="A18" s="5"/>
      <c r="B18" s="29" t="s">
        <v>15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5" x14ac:dyDescent="0.2"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5" x14ac:dyDescent="0.2"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5" x14ac:dyDescent="0.2">
      <c r="C21" s="23" t="s">
        <v>4</v>
      </c>
      <c r="D21" s="23"/>
      <c r="E21" s="23"/>
      <c r="F21" s="24"/>
      <c r="G21" s="24"/>
      <c r="H21" s="24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</row>
    <row r="22" spans="1:25" x14ac:dyDescent="0.2">
      <c r="C22" s="16"/>
      <c r="D22" s="17" t="s">
        <v>5</v>
      </c>
      <c r="E22" s="17"/>
      <c r="F22" s="14">
        <f>N17</f>
        <v>10.426930041674076</v>
      </c>
      <c r="G22" s="17" t="s">
        <v>7</v>
      </c>
      <c r="H22" s="17"/>
    </row>
    <row r="23" spans="1:25" x14ac:dyDescent="0.2">
      <c r="C23" s="17"/>
      <c r="D23" s="17" t="s">
        <v>6</v>
      </c>
      <c r="E23" s="17"/>
      <c r="F23" s="25">
        <v>20</v>
      </c>
      <c r="G23" s="17"/>
      <c r="H23" s="17"/>
    </row>
    <row r="24" spans="1:25" x14ac:dyDescent="0.2">
      <c r="C24" s="17"/>
      <c r="D24" s="17" t="s">
        <v>23</v>
      </c>
      <c r="E24" s="17"/>
      <c r="F24" s="30">
        <v>0.7</v>
      </c>
      <c r="G24" s="17"/>
      <c r="H24" s="17"/>
      <c r="I24" s="4"/>
      <c r="V24" s="7"/>
    </row>
    <row r="25" spans="1:25" x14ac:dyDescent="0.2">
      <c r="C25" s="17"/>
      <c r="D25" s="17" t="s">
        <v>24</v>
      </c>
      <c r="E25" s="17"/>
      <c r="F25" s="25">
        <v>133.1</v>
      </c>
      <c r="G25" s="17" t="s">
        <v>7</v>
      </c>
      <c r="H25" s="17"/>
      <c r="U25" s="8"/>
    </row>
    <row r="26" spans="1:25" x14ac:dyDescent="0.2">
      <c r="C26" s="17"/>
      <c r="D26" s="17" t="s">
        <v>25</v>
      </c>
      <c r="E26" s="17"/>
      <c r="F26" s="31">
        <f>SUM(D17:N17)*F24</f>
        <v>66.135112232247664</v>
      </c>
      <c r="G26" s="17" t="s">
        <v>7</v>
      </c>
      <c r="H26" s="17"/>
      <c r="U26" s="8"/>
    </row>
    <row r="27" spans="1:25" x14ac:dyDescent="0.2">
      <c r="C27" s="17"/>
      <c r="D27" s="17" t="s">
        <v>12</v>
      </c>
      <c r="E27" s="17"/>
      <c r="F27" s="14">
        <f>F23*F22</f>
        <v>208.53860083348152</v>
      </c>
      <c r="G27" s="17" t="s">
        <v>7</v>
      </c>
      <c r="H27" s="17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5" x14ac:dyDescent="0.2">
      <c r="C28" s="17"/>
      <c r="D28" s="17" t="s">
        <v>26</v>
      </c>
      <c r="E28" s="17"/>
      <c r="F28" s="14">
        <f>F27+F26</f>
        <v>274.6737130657292</v>
      </c>
      <c r="G28" s="17" t="s">
        <v>7</v>
      </c>
      <c r="H28" s="17"/>
    </row>
    <row r="29" spans="1:25" x14ac:dyDescent="0.2">
      <c r="C29" s="17"/>
      <c r="D29" s="27" t="s">
        <v>13</v>
      </c>
      <c r="E29" s="27"/>
      <c r="F29" s="15">
        <f>(F28/F25)^0.1-1</f>
        <v>7.5137238323073063E-2</v>
      </c>
      <c r="G29" s="27"/>
      <c r="H29" s="17"/>
    </row>
    <row r="30" spans="1:25" x14ac:dyDescent="0.2">
      <c r="C30" s="9"/>
      <c r="D30" s="17"/>
      <c r="E30" s="17"/>
      <c r="F30" s="17"/>
      <c r="G30" s="17"/>
      <c r="H30" s="9"/>
    </row>
    <row r="31" spans="1:25" x14ac:dyDescent="0.2">
      <c r="Y31" s="7"/>
    </row>
  </sheetData>
  <conditionalFormatting sqref="H6:H8">
    <cfRule type="top10" dxfId="15" priority="4" percent="1" rank="10"/>
  </conditionalFormatting>
  <conditionalFormatting sqref="C6:F8">
    <cfRule type="top10" dxfId="14" priority="3" percent="1" rank="10"/>
  </conditionalFormatting>
  <conditionalFormatting sqref="H9">
    <cfRule type="top10" dxfId="13" priority="2" percent="1" rank="10"/>
  </conditionalFormatting>
  <conditionalFormatting sqref="H2:H5">
    <cfRule type="top10" dxfId="12" priority="1" percent="1" rank="10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F86A4-44CE-AC4E-A076-7F40F11CD922}">
  <sheetPr codeName="Tabelle5"/>
  <dimension ref="A1:CB31"/>
  <sheetViews>
    <sheetView zoomScale="90" zoomScaleNormal="90" workbookViewId="0">
      <selection activeCell="R41" sqref="R41"/>
    </sheetView>
  </sheetViews>
  <sheetFormatPr baseColWidth="10" defaultColWidth="10.6640625" defaultRowHeight="16" x14ac:dyDescent="0.2"/>
  <cols>
    <col min="1" max="1" width="14.83203125" style="2" customWidth="1"/>
    <col min="2" max="2" width="32.33203125" style="2" customWidth="1"/>
    <col min="3" max="3" width="16" style="2" bestFit="1" customWidth="1"/>
    <col min="4" max="4" width="16.1640625" style="2" customWidth="1"/>
    <col min="5" max="5" width="14.1640625" style="2" customWidth="1"/>
    <col min="6" max="6" width="13.6640625" style="2" customWidth="1"/>
    <col min="7" max="7" width="14.83203125" style="2" customWidth="1"/>
    <col min="8" max="27" width="10.6640625" style="2"/>
    <col min="28" max="28" width="11.5" style="2" customWidth="1"/>
    <col min="29" max="16384" width="10.6640625" style="2"/>
  </cols>
  <sheetData>
    <row r="1" spans="1:80" customFormat="1" x14ac:dyDescent="0.2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</row>
    <row r="2" spans="1:80" customFormat="1" x14ac:dyDescent="0.2">
      <c r="A2" s="20"/>
      <c r="B2" s="21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</row>
    <row r="3" spans="1:80" customForma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</row>
    <row r="4" spans="1:80" customForma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</row>
    <row r="5" spans="1:80" customForma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</row>
    <row r="8" spans="1:80" x14ac:dyDescent="0.2">
      <c r="B8" s="29" t="s">
        <v>10</v>
      </c>
    </row>
    <row r="9" spans="1:80" x14ac:dyDescent="0.2">
      <c r="A9" s="20"/>
      <c r="B9" s="20"/>
      <c r="C9" s="20"/>
      <c r="D9" s="21" t="s">
        <v>9</v>
      </c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</row>
    <row r="10" spans="1:80" x14ac:dyDescent="0.2">
      <c r="A10" s="9"/>
      <c r="B10" s="9"/>
      <c r="C10" s="10">
        <v>2019</v>
      </c>
      <c r="D10" s="10">
        <v>2020</v>
      </c>
      <c r="E10" s="10">
        <v>2021</v>
      </c>
      <c r="F10" s="10">
        <v>2022</v>
      </c>
      <c r="G10" s="10">
        <v>2023</v>
      </c>
      <c r="H10" s="10">
        <v>2024</v>
      </c>
      <c r="I10" s="10">
        <v>2025</v>
      </c>
      <c r="J10" s="10">
        <v>2026</v>
      </c>
      <c r="K10" s="10">
        <v>2027</v>
      </c>
      <c r="L10" s="10">
        <v>2028</v>
      </c>
      <c r="M10" s="10">
        <v>2029</v>
      </c>
      <c r="N10" s="10">
        <v>2030</v>
      </c>
      <c r="O10" s="10">
        <v>2031</v>
      </c>
      <c r="P10" s="10">
        <v>2032</v>
      </c>
      <c r="Q10" s="10">
        <v>2033</v>
      </c>
      <c r="R10" s="10">
        <v>2034</v>
      </c>
      <c r="S10" s="10">
        <v>2035</v>
      </c>
      <c r="T10" s="10">
        <v>2036</v>
      </c>
      <c r="U10" s="10">
        <v>2037</v>
      </c>
      <c r="V10" s="10">
        <v>2038</v>
      </c>
      <c r="W10" s="10">
        <v>2039</v>
      </c>
      <c r="X10" s="10">
        <v>2040</v>
      </c>
      <c r="Y10" s="10" t="s">
        <v>14</v>
      </c>
    </row>
    <row r="11" spans="1:80" ht="17" x14ac:dyDescent="0.2">
      <c r="A11" s="11" t="s">
        <v>0</v>
      </c>
      <c r="B11" s="9" t="s">
        <v>16</v>
      </c>
      <c r="C11" s="26">
        <v>22.977</v>
      </c>
      <c r="D11" s="26">
        <v>21.728999999999999</v>
      </c>
      <c r="E11" s="26">
        <v>23.989000000000001</v>
      </c>
      <c r="F11" s="26">
        <v>27.478999999999999</v>
      </c>
      <c r="G11" s="26">
        <f t="shared" ref="G11:X11" si="0">F11*(1+G12)</f>
        <v>31.600849999999998</v>
      </c>
      <c r="H11" s="26">
        <f t="shared" si="0"/>
        <v>36.340977499999994</v>
      </c>
      <c r="I11" s="26">
        <f t="shared" si="0"/>
        <v>41.792124124999987</v>
      </c>
      <c r="J11" s="26">
        <f t="shared" si="0"/>
        <v>45.971336537499987</v>
      </c>
      <c r="K11" s="26">
        <f t="shared" si="0"/>
        <v>50.568470191249986</v>
      </c>
      <c r="L11" s="26">
        <f t="shared" si="0"/>
        <v>55.625317210374988</v>
      </c>
      <c r="M11" s="26">
        <f t="shared" si="0"/>
        <v>60.631595759308738</v>
      </c>
      <c r="N11" s="26">
        <f t="shared" si="0"/>
        <v>65.482123420053441</v>
      </c>
      <c r="O11" s="26">
        <f t="shared" si="0"/>
        <v>70.065872059457192</v>
      </c>
      <c r="P11" s="26">
        <f t="shared" si="0"/>
        <v>74.269824383024627</v>
      </c>
      <c r="Q11" s="26">
        <f t="shared" si="0"/>
        <v>77.983315602175864</v>
      </c>
      <c r="R11" s="26">
        <f t="shared" si="0"/>
        <v>81.1026482262629</v>
      </c>
      <c r="S11" s="26">
        <f t="shared" si="0"/>
        <v>83.535727673050786</v>
      </c>
      <c r="T11" s="26">
        <f t="shared" si="0"/>
        <v>86.041799503242316</v>
      </c>
      <c r="U11" s="26">
        <f t="shared" si="0"/>
        <v>88.623053488339593</v>
      </c>
      <c r="V11" s="26">
        <f t="shared" si="0"/>
        <v>91.28174509298978</v>
      </c>
      <c r="W11" s="26">
        <f t="shared" si="0"/>
        <v>94.020197445779473</v>
      </c>
      <c r="X11" s="26">
        <f t="shared" si="0"/>
        <v>96.840803369152866</v>
      </c>
      <c r="Y11" s="12"/>
    </row>
    <row r="12" spans="1:80" x14ac:dyDescent="0.2">
      <c r="A12" s="11"/>
      <c r="B12" s="9" t="s">
        <v>1</v>
      </c>
      <c r="C12" s="13"/>
      <c r="D12" s="1">
        <f>D11/C11-1</f>
        <v>-5.4315184749967438E-2</v>
      </c>
      <c r="E12" s="1">
        <f t="shared" ref="E12:G12" si="1">E11/D11-1</f>
        <v>0.10400846794606289</v>
      </c>
      <c r="F12" s="1">
        <f t="shared" si="1"/>
        <v>0.14548334653382788</v>
      </c>
      <c r="G12" s="1">
        <v>0.15</v>
      </c>
      <c r="H12" s="1">
        <v>0.15</v>
      </c>
      <c r="I12" s="1">
        <v>0.15</v>
      </c>
      <c r="J12" s="1">
        <v>0.1</v>
      </c>
      <c r="K12" s="1">
        <v>0.1</v>
      </c>
      <c r="L12" s="1">
        <v>0.1</v>
      </c>
      <c r="M12" s="1">
        <v>0.09</v>
      </c>
      <c r="N12" s="1">
        <v>0.08</v>
      </c>
      <c r="O12" s="1">
        <v>7.0000000000000007E-2</v>
      </c>
      <c r="P12" s="1">
        <v>0.06</v>
      </c>
      <c r="Q12" s="1">
        <v>0.05</v>
      </c>
      <c r="R12" s="1">
        <v>0.04</v>
      </c>
      <c r="S12" s="1">
        <v>0.03</v>
      </c>
      <c r="T12" s="1">
        <v>0.03</v>
      </c>
      <c r="U12" s="1">
        <v>0.03</v>
      </c>
      <c r="V12" s="1">
        <v>0.03</v>
      </c>
      <c r="W12" s="1">
        <v>0.03</v>
      </c>
      <c r="X12" s="1">
        <v>0.03</v>
      </c>
      <c r="Y12" s="1"/>
    </row>
    <row r="13" spans="1:80" ht="16" customHeight="1" x14ac:dyDescent="0.2">
      <c r="A13" s="11"/>
      <c r="B13" s="9" t="s">
        <v>3</v>
      </c>
      <c r="C13" s="13">
        <f t="shared" ref="C13:G13" si="2">C14/C11</f>
        <v>0.65287026156591366</v>
      </c>
      <c r="D13" s="1">
        <f t="shared" si="2"/>
        <v>0.64687744488931842</v>
      </c>
      <c r="E13" s="1">
        <f t="shared" si="2"/>
        <v>0.66626370419775727</v>
      </c>
      <c r="F13" s="18">
        <f t="shared" si="2"/>
        <v>0.6872520834091489</v>
      </c>
      <c r="G13" s="1">
        <v>0.7</v>
      </c>
      <c r="H13" s="1">
        <v>0.70099999999999996</v>
      </c>
      <c r="I13" s="1">
        <v>0.70199999999999996</v>
      </c>
      <c r="J13" s="1">
        <v>0.70299999999999996</v>
      </c>
      <c r="K13" s="1">
        <v>0.70399999999999996</v>
      </c>
      <c r="L13" s="1">
        <v>0.70499999999999996</v>
      </c>
      <c r="M13" s="1">
        <v>0.70599999999999996</v>
      </c>
      <c r="N13" s="1">
        <v>0.70699999999999996</v>
      </c>
      <c r="O13" s="1">
        <v>0.70799999999999996</v>
      </c>
      <c r="P13" s="1">
        <v>0.70899999999999996</v>
      </c>
      <c r="Q13" s="1">
        <v>0.71</v>
      </c>
      <c r="R13" s="1">
        <v>0.71099999999999997</v>
      </c>
      <c r="S13" s="1">
        <v>0.71199999999999997</v>
      </c>
      <c r="T13" s="1">
        <v>0.71299999999999997</v>
      </c>
      <c r="U13" s="1">
        <v>0.71399999999999997</v>
      </c>
      <c r="V13" s="1">
        <v>0.71499999999999997</v>
      </c>
      <c r="W13" s="1">
        <v>0.71599999999999997</v>
      </c>
      <c r="X13" s="1">
        <v>0.71699999999999997</v>
      </c>
      <c r="Y13" s="1"/>
    </row>
    <row r="14" spans="1:80" ht="17" customHeight="1" x14ac:dyDescent="0.2">
      <c r="A14" s="11"/>
      <c r="B14" s="9" t="s">
        <v>2</v>
      </c>
      <c r="C14" s="26">
        <v>15.000999999999999</v>
      </c>
      <c r="D14" s="26">
        <v>14.055999999999999</v>
      </c>
      <c r="E14" s="26">
        <v>15.983000000000001</v>
      </c>
      <c r="F14" s="26">
        <v>18.885000000000002</v>
      </c>
      <c r="G14" s="26">
        <f t="shared" ref="G14:X14" si="3">G11*G13</f>
        <v>22.120594999999998</v>
      </c>
      <c r="H14" s="26">
        <f t="shared" si="3"/>
        <v>25.475025227499994</v>
      </c>
      <c r="I14" s="26">
        <f t="shared" si="3"/>
        <v>29.338071135749988</v>
      </c>
      <c r="J14" s="26">
        <f t="shared" si="3"/>
        <v>32.31784958586249</v>
      </c>
      <c r="K14" s="26">
        <f t="shared" si="3"/>
        <v>35.600203014639987</v>
      </c>
      <c r="L14" s="26">
        <f t="shared" si="3"/>
        <v>39.215848633314366</v>
      </c>
      <c r="M14" s="26">
        <f t="shared" si="3"/>
        <v>42.805906606071964</v>
      </c>
      <c r="N14" s="26">
        <f t="shared" si="3"/>
        <v>46.295861257977784</v>
      </c>
      <c r="O14" s="26">
        <f t="shared" si="3"/>
        <v>49.606637418095687</v>
      </c>
      <c r="P14" s="26">
        <f t="shared" si="3"/>
        <v>52.657305487564457</v>
      </c>
      <c r="Q14" s="26">
        <f t="shared" si="3"/>
        <v>55.368154077544858</v>
      </c>
      <c r="R14" s="26">
        <f t="shared" si="3"/>
        <v>57.663982888872923</v>
      </c>
      <c r="S14" s="26">
        <f t="shared" si="3"/>
        <v>59.477438103212158</v>
      </c>
      <c r="T14" s="26">
        <f t="shared" si="3"/>
        <v>61.347803045811766</v>
      </c>
      <c r="U14" s="26">
        <f t="shared" si="3"/>
        <v>63.276860190674469</v>
      </c>
      <c r="V14" s="26">
        <f t="shared" si="3"/>
        <v>65.266447741487696</v>
      </c>
      <c r="W14" s="26">
        <f t="shared" si="3"/>
        <v>67.318461371178103</v>
      </c>
      <c r="X14" s="26">
        <f t="shared" si="3"/>
        <v>69.434856015682598</v>
      </c>
      <c r="Y14" s="12"/>
    </row>
    <row r="15" spans="1:80" ht="17" hidden="1" customHeight="1" x14ac:dyDescent="0.2">
      <c r="A15" s="11"/>
      <c r="B15" s="9" t="s">
        <v>8</v>
      </c>
      <c r="C15" s="26">
        <v>96.4</v>
      </c>
      <c r="D15" s="26">
        <v>99.9</v>
      </c>
      <c r="E15" s="26">
        <v>98.5</v>
      </c>
      <c r="F15" s="26">
        <v>95.8</v>
      </c>
      <c r="G15" s="26">
        <v>93</v>
      </c>
      <c r="H15" s="26">
        <v>90</v>
      </c>
      <c r="I15" s="26">
        <v>87</v>
      </c>
      <c r="J15" s="26">
        <v>84</v>
      </c>
      <c r="K15" s="26">
        <v>81</v>
      </c>
      <c r="L15" s="26">
        <v>78</v>
      </c>
      <c r="M15" s="26">
        <v>75</v>
      </c>
      <c r="N15" s="26">
        <v>72</v>
      </c>
      <c r="O15" s="26">
        <v>69</v>
      </c>
      <c r="P15" s="26">
        <v>66</v>
      </c>
      <c r="Q15" s="26">
        <v>63</v>
      </c>
      <c r="R15" s="26">
        <v>60</v>
      </c>
      <c r="S15" s="26">
        <v>57</v>
      </c>
      <c r="T15" s="26">
        <v>54</v>
      </c>
      <c r="U15" s="26">
        <v>51</v>
      </c>
      <c r="V15" s="26">
        <v>48</v>
      </c>
      <c r="W15" s="26">
        <v>45</v>
      </c>
      <c r="X15" s="26">
        <v>42</v>
      </c>
      <c r="Y15" s="12"/>
    </row>
    <row r="16" spans="1:80" hidden="1" x14ac:dyDescent="0.2">
      <c r="A16" s="1">
        <v>0</v>
      </c>
      <c r="B16" s="9" t="s">
        <v>11</v>
      </c>
      <c r="C16" s="26">
        <v>-4.6900000000000004</v>
      </c>
      <c r="D16" s="26">
        <f>-$A$16*D15</f>
        <v>0</v>
      </c>
      <c r="E16" s="26">
        <f t="shared" ref="E16:X16" si="4">-$A$16*E15</f>
        <v>0</v>
      </c>
      <c r="F16" s="26">
        <f t="shared" si="4"/>
        <v>0</v>
      </c>
      <c r="G16" s="26">
        <f t="shared" si="4"/>
        <v>0</v>
      </c>
      <c r="H16" s="26">
        <f t="shared" si="4"/>
        <v>0</v>
      </c>
      <c r="I16" s="26">
        <f t="shared" si="4"/>
        <v>0</v>
      </c>
      <c r="J16" s="26">
        <f t="shared" si="4"/>
        <v>0</v>
      </c>
      <c r="K16" s="26">
        <f t="shared" si="4"/>
        <v>0</v>
      </c>
      <c r="L16" s="26">
        <f t="shared" si="4"/>
        <v>0</v>
      </c>
      <c r="M16" s="26">
        <f t="shared" si="4"/>
        <v>0</v>
      </c>
      <c r="N16" s="26">
        <f t="shared" si="4"/>
        <v>0</v>
      </c>
      <c r="O16" s="26">
        <f t="shared" si="4"/>
        <v>0</v>
      </c>
      <c r="P16" s="26">
        <f t="shared" si="4"/>
        <v>0</v>
      </c>
      <c r="Q16" s="26">
        <f t="shared" si="4"/>
        <v>0</v>
      </c>
      <c r="R16" s="26">
        <f t="shared" si="4"/>
        <v>0</v>
      </c>
      <c r="S16" s="26">
        <f t="shared" si="4"/>
        <v>0</v>
      </c>
      <c r="T16" s="26">
        <f t="shared" si="4"/>
        <v>0</v>
      </c>
      <c r="U16" s="26">
        <f t="shared" si="4"/>
        <v>0</v>
      </c>
      <c r="V16" s="26">
        <f t="shared" si="4"/>
        <v>0</v>
      </c>
      <c r="W16" s="26">
        <f t="shared" si="4"/>
        <v>0</v>
      </c>
      <c r="X16" s="26">
        <f t="shared" si="4"/>
        <v>0</v>
      </c>
      <c r="Y16" s="12"/>
    </row>
    <row r="17" spans="1:25" x14ac:dyDescent="0.2">
      <c r="A17" s="1">
        <v>0.28899999999999998</v>
      </c>
      <c r="B17" s="9" t="s">
        <v>17</v>
      </c>
      <c r="C17" s="26">
        <v>12.08</v>
      </c>
      <c r="D17" s="26">
        <f>(D14+D16)*(1-$A$17)</f>
        <v>9.9938160000000007</v>
      </c>
      <c r="E17" s="26">
        <f t="shared" ref="E17:X17" si="5">(E14+E16)*(1-$A$17)</f>
        <v>11.363913000000002</v>
      </c>
      <c r="F17" s="26">
        <f t="shared" si="5"/>
        <v>13.427235000000003</v>
      </c>
      <c r="G17" s="26">
        <f t="shared" si="5"/>
        <v>15.727743045</v>
      </c>
      <c r="H17" s="26">
        <f t="shared" si="5"/>
        <v>18.112742936752497</v>
      </c>
      <c r="I17" s="26">
        <f t="shared" si="5"/>
        <v>20.859368577518243</v>
      </c>
      <c r="J17" s="26">
        <f t="shared" si="5"/>
        <v>22.977991055548234</v>
      </c>
      <c r="K17" s="26">
        <f t="shared" si="5"/>
        <v>25.311744343409035</v>
      </c>
      <c r="L17" s="26">
        <f t="shared" si="5"/>
        <v>27.882468378286518</v>
      </c>
      <c r="M17" s="26">
        <f t="shared" si="5"/>
        <v>30.434999596917169</v>
      </c>
      <c r="N17" s="26">
        <f t="shared" si="5"/>
        <v>32.91635735442221</v>
      </c>
      <c r="O17" s="26">
        <f t="shared" si="5"/>
        <v>35.270319204266038</v>
      </c>
      <c r="P17" s="26">
        <f t="shared" si="5"/>
        <v>37.439344201658336</v>
      </c>
      <c r="Q17" s="26">
        <f t="shared" si="5"/>
        <v>39.366757549134398</v>
      </c>
      <c r="R17" s="26">
        <f t="shared" si="5"/>
        <v>40.999091833988651</v>
      </c>
      <c r="S17" s="26">
        <f t="shared" si="5"/>
        <v>42.288458491383849</v>
      </c>
      <c r="T17" s="26">
        <f t="shared" si="5"/>
        <v>43.618287965572172</v>
      </c>
      <c r="U17" s="26">
        <f t="shared" si="5"/>
        <v>44.98984759556955</v>
      </c>
      <c r="V17" s="26">
        <f t="shared" si="5"/>
        <v>46.404444344197756</v>
      </c>
      <c r="W17" s="26">
        <f t="shared" si="5"/>
        <v>47.863426034907633</v>
      </c>
      <c r="X17" s="26">
        <f t="shared" si="5"/>
        <v>49.368182627150333</v>
      </c>
      <c r="Y17" s="12" t="e">
        <f>X17*(1+X12)/(#REF!-X12)</f>
        <v>#REF!</v>
      </c>
    </row>
    <row r="18" spans="1:25" x14ac:dyDescent="0.2">
      <c r="A18" s="5"/>
      <c r="B18" s="29" t="s">
        <v>15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5" x14ac:dyDescent="0.2"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5" x14ac:dyDescent="0.2"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5" x14ac:dyDescent="0.2">
      <c r="C21" s="23" t="s">
        <v>4</v>
      </c>
      <c r="D21" s="23"/>
      <c r="E21" s="23"/>
      <c r="F21" s="24"/>
      <c r="G21" s="24"/>
      <c r="H21" s="24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</row>
    <row r="22" spans="1:25" x14ac:dyDescent="0.2">
      <c r="C22" s="16"/>
      <c r="D22" s="17" t="s">
        <v>5</v>
      </c>
      <c r="E22" s="17"/>
      <c r="F22" s="14">
        <f>N17</f>
        <v>32.91635735442221</v>
      </c>
      <c r="G22" s="17" t="s">
        <v>7</v>
      </c>
      <c r="H22" s="17"/>
    </row>
    <row r="23" spans="1:25" x14ac:dyDescent="0.2">
      <c r="C23" s="17"/>
      <c r="D23" s="17" t="s">
        <v>6</v>
      </c>
      <c r="E23" s="17"/>
      <c r="F23" s="25">
        <v>25</v>
      </c>
      <c r="G23" s="17"/>
      <c r="H23" s="17"/>
    </row>
    <row r="24" spans="1:25" x14ac:dyDescent="0.2">
      <c r="C24" s="17"/>
      <c r="D24" s="17" t="s">
        <v>23</v>
      </c>
      <c r="E24" s="17"/>
      <c r="F24" s="30">
        <v>0.75</v>
      </c>
      <c r="G24" s="17"/>
      <c r="H24" s="17"/>
      <c r="I24" s="4"/>
      <c r="V24" s="7"/>
    </row>
    <row r="25" spans="1:25" x14ac:dyDescent="0.2">
      <c r="C25" s="17"/>
      <c r="D25" s="17" t="s">
        <v>24</v>
      </c>
      <c r="E25" s="17"/>
      <c r="F25" s="25">
        <v>417</v>
      </c>
      <c r="G25" s="17" t="s">
        <v>7</v>
      </c>
      <c r="H25" s="17"/>
      <c r="U25" s="8"/>
    </row>
    <row r="26" spans="1:25" x14ac:dyDescent="0.2">
      <c r="C26" s="17"/>
      <c r="D26" s="17" t="s">
        <v>25</v>
      </c>
      <c r="E26" s="17"/>
      <c r="F26" s="31">
        <f>SUM(D17:N17)*F24</f>
        <v>171.75628446589045</v>
      </c>
      <c r="G26" s="17" t="s">
        <v>7</v>
      </c>
      <c r="H26" s="17"/>
      <c r="U26" s="8"/>
    </row>
    <row r="27" spans="1:25" x14ac:dyDescent="0.2">
      <c r="C27" s="17"/>
      <c r="D27" s="17" t="s">
        <v>12</v>
      </c>
      <c r="E27" s="17"/>
      <c r="F27" s="14">
        <f>F23*F22</f>
        <v>822.90893386055529</v>
      </c>
      <c r="G27" s="17" t="s">
        <v>7</v>
      </c>
      <c r="H27" s="17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5" x14ac:dyDescent="0.2">
      <c r="C28" s="17"/>
      <c r="D28" s="17" t="s">
        <v>26</v>
      </c>
      <c r="E28" s="17"/>
      <c r="F28" s="14">
        <f>F27+F26</f>
        <v>994.66521832644571</v>
      </c>
      <c r="G28" s="17" t="s">
        <v>7</v>
      </c>
      <c r="H28" s="17"/>
    </row>
    <row r="29" spans="1:25" x14ac:dyDescent="0.2">
      <c r="C29" s="17"/>
      <c r="D29" s="27" t="s">
        <v>13</v>
      </c>
      <c r="E29" s="27"/>
      <c r="F29" s="15">
        <f>(F28/F25)^0.1-1</f>
        <v>9.0822500693423125E-2</v>
      </c>
      <c r="G29" s="27"/>
      <c r="H29" s="17"/>
    </row>
    <row r="30" spans="1:25" x14ac:dyDescent="0.2">
      <c r="C30" s="9"/>
      <c r="D30" s="17"/>
      <c r="E30" s="17"/>
      <c r="F30" s="17"/>
      <c r="G30" s="17"/>
      <c r="H30" s="9"/>
    </row>
    <row r="31" spans="1:25" x14ac:dyDescent="0.2">
      <c r="Y31" s="7"/>
    </row>
  </sheetData>
  <conditionalFormatting sqref="H6:H8">
    <cfRule type="top10" dxfId="11" priority="4" percent="1" rank="10"/>
  </conditionalFormatting>
  <conditionalFormatting sqref="C6:F8">
    <cfRule type="top10" dxfId="10" priority="3" percent="1" rank="10"/>
  </conditionalFormatting>
  <conditionalFormatting sqref="H9">
    <cfRule type="top10" dxfId="9" priority="2" percent="1" rank="10"/>
  </conditionalFormatting>
  <conditionalFormatting sqref="H2:H5">
    <cfRule type="top10" dxfId="8" priority="1" percent="1" rank="10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F50A5-4AB6-974B-96A9-98D923897FEF}">
  <sheetPr codeName="Tabelle6"/>
  <dimension ref="A1:CB31"/>
  <sheetViews>
    <sheetView zoomScale="90" zoomScaleNormal="90" workbookViewId="0">
      <selection activeCell="R41" sqref="R41"/>
    </sheetView>
  </sheetViews>
  <sheetFormatPr baseColWidth="10" defaultColWidth="10.6640625" defaultRowHeight="16" x14ac:dyDescent="0.2"/>
  <cols>
    <col min="1" max="1" width="14.83203125" style="2" customWidth="1"/>
    <col min="2" max="2" width="32.33203125" style="2" customWidth="1"/>
    <col min="3" max="3" width="16" style="2" bestFit="1" customWidth="1"/>
    <col min="4" max="4" width="16.1640625" style="2" customWidth="1"/>
    <col min="5" max="5" width="14.1640625" style="2" customWidth="1"/>
    <col min="6" max="6" width="13.6640625" style="2" customWidth="1"/>
    <col min="7" max="7" width="14.83203125" style="2" customWidth="1"/>
    <col min="8" max="27" width="10.6640625" style="2"/>
    <col min="28" max="28" width="11.5" style="2" customWidth="1"/>
    <col min="29" max="16384" width="10.6640625" style="2"/>
  </cols>
  <sheetData>
    <row r="1" spans="1:80" customFormat="1" x14ac:dyDescent="0.2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</row>
    <row r="2" spans="1:80" customFormat="1" x14ac:dyDescent="0.2">
      <c r="A2" s="20"/>
      <c r="B2" s="21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</row>
    <row r="3" spans="1:80" customForma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</row>
    <row r="4" spans="1:80" customForma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</row>
    <row r="5" spans="1:80" customForma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</row>
    <row r="8" spans="1:80" x14ac:dyDescent="0.2">
      <c r="B8" s="29" t="s">
        <v>10</v>
      </c>
    </row>
    <row r="9" spans="1:80" x14ac:dyDescent="0.2">
      <c r="A9" s="20"/>
      <c r="B9" s="20"/>
      <c r="C9" s="20"/>
      <c r="D9" s="21" t="s">
        <v>9</v>
      </c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</row>
    <row r="10" spans="1:80" x14ac:dyDescent="0.2">
      <c r="A10" s="9"/>
      <c r="B10" s="9"/>
      <c r="C10" s="10">
        <v>2019</v>
      </c>
      <c r="D10" s="10">
        <v>2020</v>
      </c>
      <c r="E10" s="10">
        <v>2021</v>
      </c>
      <c r="F10" s="10">
        <v>2022</v>
      </c>
      <c r="G10" s="10">
        <v>2023</v>
      </c>
      <c r="H10" s="10">
        <v>2024</v>
      </c>
      <c r="I10" s="10">
        <v>2025</v>
      </c>
      <c r="J10" s="10">
        <v>2026</v>
      </c>
      <c r="K10" s="10">
        <v>2027</v>
      </c>
      <c r="L10" s="10">
        <v>2028</v>
      </c>
      <c r="M10" s="10">
        <v>2029</v>
      </c>
      <c r="N10" s="10">
        <v>2030</v>
      </c>
      <c r="O10" s="10">
        <v>2031</v>
      </c>
      <c r="P10" s="10">
        <v>2032</v>
      </c>
      <c r="Q10" s="10">
        <v>2033</v>
      </c>
      <c r="R10" s="10">
        <v>2034</v>
      </c>
      <c r="S10" s="10">
        <v>2035</v>
      </c>
      <c r="T10" s="10">
        <v>2036</v>
      </c>
      <c r="U10" s="10">
        <v>2037</v>
      </c>
      <c r="V10" s="10">
        <v>2038</v>
      </c>
      <c r="W10" s="10">
        <v>2039</v>
      </c>
      <c r="X10" s="10">
        <v>2040</v>
      </c>
      <c r="Y10" s="10" t="s">
        <v>14</v>
      </c>
    </row>
    <row r="11" spans="1:80" ht="17" x14ac:dyDescent="0.2">
      <c r="A11" s="11" t="s">
        <v>0</v>
      </c>
      <c r="B11" s="9" t="s">
        <v>16</v>
      </c>
      <c r="C11" s="26">
        <v>143.01499999999999</v>
      </c>
      <c r="D11" s="26">
        <v>156.80099999999999</v>
      </c>
      <c r="E11" s="26">
        <v>174.37799999999999</v>
      </c>
      <c r="F11" s="26">
        <v>195.07599999999999</v>
      </c>
      <c r="G11" s="26">
        <f t="shared" ref="G11:I11" si="0">F11*(1+G12)</f>
        <v>218.48512000000002</v>
      </c>
      <c r="H11" s="26">
        <f t="shared" si="0"/>
        <v>244.70333440000005</v>
      </c>
      <c r="I11" s="26">
        <f t="shared" si="0"/>
        <v>271.6207011840001</v>
      </c>
      <c r="J11" s="26">
        <f t="shared" ref="J11" si="1">I11*(1+J12)</f>
        <v>300.14087480832012</v>
      </c>
      <c r="K11" s="26">
        <f t="shared" ref="K11" si="2">J11*(1+K12)</f>
        <v>330.15496228915214</v>
      </c>
      <c r="L11" s="26">
        <f t="shared" ref="L11" si="3">K11*(1+L12)</f>
        <v>361.51968370662161</v>
      </c>
      <c r="M11" s="26">
        <f t="shared" ref="M11" si="4">L11*(1+M12)</f>
        <v>394.05645524021759</v>
      </c>
      <c r="N11" s="26">
        <f t="shared" ref="N11" si="5">M11*(1+N12)</f>
        <v>427.55125393563605</v>
      </c>
      <c r="O11" s="26">
        <f t="shared" ref="O11" si="6">N11*(1+O12)</f>
        <v>461.75535425048696</v>
      </c>
      <c r="P11" s="26">
        <f t="shared" ref="P11" si="7">O11*(1+P12)</f>
        <v>496.38700581927355</v>
      </c>
      <c r="Q11" s="26">
        <f t="shared" ref="Q11" si="8">P11*(1+Q12)</f>
        <v>531.13409622662277</v>
      </c>
      <c r="R11" s="26">
        <f t="shared" ref="R11" si="9">Q11*(1+R12)</f>
        <v>565.65781248135329</v>
      </c>
      <c r="S11" s="26">
        <f t="shared" ref="S11" si="10">R11*(1+S12)</f>
        <v>599.59728123023456</v>
      </c>
      <c r="T11" s="26">
        <f t="shared" ref="T11" si="11">S11*(1+T12)</f>
        <v>632.57513169789752</v>
      </c>
      <c r="U11" s="26">
        <f t="shared" ref="U11" si="12">T11*(1+U12)</f>
        <v>664.20388828279238</v>
      </c>
      <c r="V11" s="26">
        <f t="shared" ref="V11" si="13">U11*(1+V12)</f>
        <v>694.09306325551813</v>
      </c>
      <c r="W11" s="26">
        <f t="shared" ref="W11" si="14">V11*(1+W12)</f>
        <v>721.85678578573891</v>
      </c>
      <c r="X11" s="26">
        <f t="shared" ref="X11" si="15">W11*(1+X12)</f>
        <v>747.12177328823986</v>
      </c>
      <c r="Y11" s="12"/>
    </row>
    <row r="12" spans="1:80" x14ac:dyDescent="0.2">
      <c r="A12" s="11"/>
      <c r="B12" s="9" t="s">
        <v>1</v>
      </c>
      <c r="C12" s="13"/>
      <c r="D12" s="1">
        <f>D11/C11-1</f>
        <v>9.6395482991294745E-2</v>
      </c>
      <c r="E12" s="1">
        <f t="shared" ref="E12:H12" si="16">E11/D11-1</f>
        <v>0.11209749937819269</v>
      </c>
      <c r="F12" s="1">
        <f t="shared" si="16"/>
        <v>0.11869616580073172</v>
      </c>
      <c r="G12" s="1">
        <v>0.12</v>
      </c>
      <c r="H12" s="1">
        <v>0.12</v>
      </c>
      <c r="I12" s="1">
        <v>0.11</v>
      </c>
      <c r="J12" s="1">
        <v>0.105</v>
      </c>
      <c r="K12" s="1">
        <v>0.1</v>
      </c>
      <c r="L12" s="1">
        <v>9.5000000000000001E-2</v>
      </c>
      <c r="M12" s="1">
        <v>0.09</v>
      </c>
      <c r="N12" s="1">
        <v>8.5000000000000006E-2</v>
      </c>
      <c r="O12" s="1">
        <v>0.08</v>
      </c>
      <c r="P12" s="1">
        <v>7.5000000000000094E-2</v>
      </c>
      <c r="Q12" s="1">
        <v>7.0000000000000104E-2</v>
      </c>
      <c r="R12" s="1">
        <v>6.5000000000000099E-2</v>
      </c>
      <c r="S12" s="1">
        <v>6.0000000000000102E-2</v>
      </c>
      <c r="T12" s="1">
        <v>5.5000000000000097E-2</v>
      </c>
      <c r="U12" s="1">
        <v>5.00000000000001E-2</v>
      </c>
      <c r="V12" s="1">
        <v>4.5000000000000102E-2</v>
      </c>
      <c r="W12" s="1">
        <v>4.0000000000000098E-2</v>
      </c>
      <c r="X12" s="1">
        <v>3.50000000000001E-2</v>
      </c>
      <c r="Y12" s="1"/>
    </row>
    <row r="13" spans="1:80" ht="16" customHeight="1" x14ac:dyDescent="0.2">
      <c r="A13" s="11"/>
      <c r="B13" s="9" t="s">
        <v>3</v>
      </c>
      <c r="C13" s="13">
        <f t="shared" ref="C13:D13" si="17">C14/C11</f>
        <v>0.37030381428521492</v>
      </c>
      <c r="D13" s="1">
        <f t="shared" si="17"/>
        <v>0.37627311050312184</v>
      </c>
      <c r="E13" s="1">
        <f t="shared" ref="E13:H13" si="18">E14/E11</f>
        <v>0.38158483294911061</v>
      </c>
      <c r="F13" s="18">
        <f t="shared" si="18"/>
        <v>0.3929699194160225</v>
      </c>
      <c r="G13" s="18">
        <f t="shared" si="18"/>
        <v>0.38762822841207673</v>
      </c>
      <c r="H13" s="18">
        <f t="shared" si="18"/>
        <v>0.3933824614038442</v>
      </c>
      <c r="I13" s="1">
        <v>0.4</v>
      </c>
      <c r="J13" s="1">
        <v>0.4</v>
      </c>
      <c r="K13" s="1">
        <v>0.4</v>
      </c>
      <c r="L13" s="1">
        <v>0.4</v>
      </c>
      <c r="M13" s="1">
        <v>0.4</v>
      </c>
      <c r="N13" s="1">
        <v>0.4</v>
      </c>
      <c r="O13" s="1">
        <v>0.4</v>
      </c>
      <c r="P13" s="1">
        <v>0.4</v>
      </c>
      <c r="Q13" s="1">
        <v>0.4</v>
      </c>
      <c r="R13" s="1">
        <v>0.4</v>
      </c>
      <c r="S13" s="1">
        <v>0.4</v>
      </c>
      <c r="T13" s="1">
        <v>0.4</v>
      </c>
      <c r="U13" s="1">
        <v>0.4</v>
      </c>
      <c r="V13" s="1">
        <v>0.4</v>
      </c>
      <c r="W13" s="1">
        <v>0.4</v>
      </c>
      <c r="X13" s="1">
        <v>0.4</v>
      </c>
      <c r="Y13" s="1"/>
    </row>
    <row r="14" spans="1:80" ht="17" customHeight="1" x14ac:dyDescent="0.2">
      <c r="A14" s="11"/>
      <c r="B14" s="9" t="s">
        <v>2</v>
      </c>
      <c r="C14" s="26">
        <v>52.959000000000003</v>
      </c>
      <c r="D14" s="26">
        <v>59</v>
      </c>
      <c r="E14" s="26">
        <v>66.540000000000006</v>
      </c>
      <c r="F14" s="26">
        <v>76.659000000000006</v>
      </c>
      <c r="G14" s="26">
        <v>84.691000000000003</v>
      </c>
      <c r="H14" s="26">
        <v>96.262</v>
      </c>
      <c r="I14" s="26">
        <f t="shared" ref="I14:X14" si="19">I11*I13</f>
        <v>108.64828047360004</v>
      </c>
      <c r="J14" s="26">
        <f t="shared" si="19"/>
        <v>120.05634992332806</v>
      </c>
      <c r="K14" s="26">
        <f t="shared" si="19"/>
        <v>132.06198491566087</v>
      </c>
      <c r="L14" s="26">
        <f t="shared" si="19"/>
        <v>144.60787348264864</v>
      </c>
      <c r="M14" s="26">
        <f t="shared" si="19"/>
        <v>157.62258209608706</v>
      </c>
      <c r="N14" s="26">
        <f t="shared" si="19"/>
        <v>171.02050157425444</v>
      </c>
      <c r="O14" s="26">
        <f t="shared" si="19"/>
        <v>184.7021417001948</v>
      </c>
      <c r="P14" s="26">
        <f t="shared" si="19"/>
        <v>198.55480232770944</v>
      </c>
      <c r="Q14" s="26">
        <f t="shared" si="19"/>
        <v>212.45363849064913</v>
      </c>
      <c r="R14" s="26">
        <f t="shared" si="19"/>
        <v>226.26312499254132</v>
      </c>
      <c r="S14" s="26">
        <f t="shared" si="19"/>
        <v>239.83891249209384</v>
      </c>
      <c r="T14" s="26">
        <f t="shared" si="19"/>
        <v>253.03005267915901</v>
      </c>
      <c r="U14" s="26">
        <f t="shared" si="19"/>
        <v>265.68155531311697</v>
      </c>
      <c r="V14" s="26">
        <f t="shared" si="19"/>
        <v>277.63722530220724</v>
      </c>
      <c r="W14" s="26">
        <f t="shared" si="19"/>
        <v>288.7427143142956</v>
      </c>
      <c r="X14" s="26">
        <f t="shared" si="19"/>
        <v>298.84870931529593</v>
      </c>
      <c r="Y14" s="12"/>
    </row>
    <row r="15" spans="1:80" ht="17" hidden="1" customHeight="1" x14ac:dyDescent="0.2">
      <c r="A15" s="11"/>
      <c r="B15" s="9" t="s">
        <v>8</v>
      </c>
      <c r="C15" s="26">
        <v>96.4</v>
      </c>
      <c r="D15" s="26">
        <v>99.9</v>
      </c>
      <c r="E15" s="26">
        <v>98.5</v>
      </c>
      <c r="F15" s="26">
        <v>95.8</v>
      </c>
      <c r="G15" s="26">
        <v>93</v>
      </c>
      <c r="H15" s="26">
        <v>90</v>
      </c>
      <c r="I15" s="26">
        <v>87</v>
      </c>
      <c r="J15" s="26">
        <v>84</v>
      </c>
      <c r="K15" s="26">
        <v>81</v>
      </c>
      <c r="L15" s="26">
        <v>78</v>
      </c>
      <c r="M15" s="26">
        <v>75</v>
      </c>
      <c r="N15" s="26">
        <v>72</v>
      </c>
      <c r="O15" s="26">
        <v>69</v>
      </c>
      <c r="P15" s="26">
        <v>66</v>
      </c>
      <c r="Q15" s="26">
        <v>63</v>
      </c>
      <c r="R15" s="26">
        <v>60</v>
      </c>
      <c r="S15" s="26">
        <v>57</v>
      </c>
      <c r="T15" s="26">
        <v>54</v>
      </c>
      <c r="U15" s="26">
        <v>51</v>
      </c>
      <c r="V15" s="26">
        <v>48</v>
      </c>
      <c r="W15" s="26">
        <v>45</v>
      </c>
      <c r="X15" s="26">
        <v>42</v>
      </c>
      <c r="Y15" s="12"/>
    </row>
    <row r="16" spans="1:80" hidden="1" x14ac:dyDescent="0.2">
      <c r="A16" s="1">
        <v>0</v>
      </c>
      <c r="B16" s="9" t="s">
        <v>11</v>
      </c>
      <c r="C16" s="26">
        <v>-4.6900000000000004</v>
      </c>
      <c r="D16" s="26">
        <f>-$A$16*D15</f>
        <v>0</v>
      </c>
      <c r="E16" s="26">
        <f t="shared" ref="E16:X16" si="20">-$A$16*E15</f>
        <v>0</v>
      </c>
      <c r="F16" s="26">
        <f t="shared" si="20"/>
        <v>0</v>
      </c>
      <c r="G16" s="26">
        <f t="shared" si="20"/>
        <v>0</v>
      </c>
      <c r="H16" s="26">
        <f t="shared" si="20"/>
        <v>0</v>
      </c>
      <c r="I16" s="26">
        <f t="shared" si="20"/>
        <v>0</v>
      </c>
      <c r="J16" s="26">
        <f t="shared" si="20"/>
        <v>0</v>
      </c>
      <c r="K16" s="26">
        <f t="shared" si="20"/>
        <v>0</v>
      </c>
      <c r="L16" s="26">
        <f t="shared" si="20"/>
        <v>0</v>
      </c>
      <c r="M16" s="26">
        <f t="shared" si="20"/>
        <v>0</v>
      </c>
      <c r="N16" s="26">
        <f t="shared" si="20"/>
        <v>0</v>
      </c>
      <c r="O16" s="26">
        <f t="shared" si="20"/>
        <v>0</v>
      </c>
      <c r="P16" s="26">
        <f t="shared" si="20"/>
        <v>0</v>
      </c>
      <c r="Q16" s="26">
        <f t="shared" si="20"/>
        <v>0</v>
      </c>
      <c r="R16" s="26">
        <f t="shared" si="20"/>
        <v>0</v>
      </c>
      <c r="S16" s="26">
        <f t="shared" si="20"/>
        <v>0</v>
      </c>
      <c r="T16" s="26">
        <f t="shared" si="20"/>
        <v>0</v>
      </c>
      <c r="U16" s="26">
        <f t="shared" si="20"/>
        <v>0</v>
      </c>
      <c r="V16" s="26">
        <f t="shared" si="20"/>
        <v>0</v>
      </c>
      <c r="W16" s="26">
        <f t="shared" si="20"/>
        <v>0</v>
      </c>
      <c r="X16" s="26">
        <f t="shared" si="20"/>
        <v>0</v>
      </c>
      <c r="Y16" s="12"/>
    </row>
    <row r="17" spans="1:25" x14ac:dyDescent="0.2">
      <c r="A17" s="1">
        <v>0.20899999999999999</v>
      </c>
      <c r="B17" s="9" t="s">
        <v>18</v>
      </c>
      <c r="C17" s="26">
        <v>44.280999999999999</v>
      </c>
      <c r="D17" s="26">
        <f>(D14+D16)*(1-$A$17)</f>
        <v>46.669000000000004</v>
      </c>
      <c r="E17" s="26">
        <f t="shared" ref="E17:X17" si="21">(E14+E16)*(1-$A$17)</f>
        <v>52.633140000000004</v>
      </c>
      <c r="F17" s="26">
        <f t="shared" si="21"/>
        <v>60.637269000000011</v>
      </c>
      <c r="G17" s="26">
        <f t="shared" si="21"/>
        <v>66.990581000000006</v>
      </c>
      <c r="H17" s="26">
        <f t="shared" si="21"/>
        <v>76.143242000000001</v>
      </c>
      <c r="I17" s="26">
        <f t="shared" si="21"/>
        <v>85.940789854617634</v>
      </c>
      <c r="J17" s="26">
        <f t="shared" si="21"/>
        <v>94.964572789352502</v>
      </c>
      <c r="K17" s="26">
        <f t="shared" si="21"/>
        <v>104.46103006828776</v>
      </c>
      <c r="L17" s="26">
        <f t="shared" si="21"/>
        <v>114.38482792477508</v>
      </c>
      <c r="M17" s="26">
        <f t="shared" si="21"/>
        <v>124.67946243800486</v>
      </c>
      <c r="N17" s="26">
        <f t="shared" si="21"/>
        <v>135.27721674523528</v>
      </c>
      <c r="O17" s="26">
        <f t="shared" si="21"/>
        <v>146.09939408485408</v>
      </c>
      <c r="P17" s="26">
        <f t="shared" si="21"/>
        <v>157.05684864121818</v>
      </c>
      <c r="Q17" s="26">
        <f t="shared" si="21"/>
        <v>168.05082804610348</v>
      </c>
      <c r="R17" s="26">
        <f t="shared" si="21"/>
        <v>178.9741318691002</v>
      </c>
      <c r="S17" s="26">
        <f t="shared" si="21"/>
        <v>189.71257978124623</v>
      </c>
      <c r="T17" s="26">
        <f t="shared" si="21"/>
        <v>200.14677166921479</v>
      </c>
      <c r="U17" s="26">
        <f t="shared" si="21"/>
        <v>210.15411025267554</v>
      </c>
      <c r="V17" s="26">
        <f t="shared" si="21"/>
        <v>219.61104521404593</v>
      </c>
      <c r="W17" s="26">
        <f t="shared" si="21"/>
        <v>228.39548702260782</v>
      </c>
      <c r="X17" s="26">
        <f t="shared" si="21"/>
        <v>236.38932906839909</v>
      </c>
      <c r="Y17" s="12" t="e">
        <f>X17*(1+X12)/(#REF!-X12)</f>
        <v>#REF!</v>
      </c>
    </row>
    <row r="18" spans="1:25" x14ac:dyDescent="0.2">
      <c r="A18" s="5"/>
      <c r="B18" s="29" t="s">
        <v>15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5" x14ac:dyDescent="0.2"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5" x14ac:dyDescent="0.2"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5" x14ac:dyDescent="0.2">
      <c r="C21" s="23" t="s">
        <v>4</v>
      </c>
      <c r="D21" s="23"/>
      <c r="E21" s="23"/>
      <c r="F21" s="24"/>
      <c r="G21" s="24"/>
      <c r="H21" s="24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</row>
    <row r="22" spans="1:25" x14ac:dyDescent="0.2">
      <c r="C22" s="16"/>
      <c r="D22" s="17" t="s">
        <v>5</v>
      </c>
      <c r="E22" s="17"/>
      <c r="F22" s="14">
        <f>N17</f>
        <v>135.27721674523528</v>
      </c>
      <c r="G22" s="17" t="s">
        <v>7</v>
      </c>
      <c r="H22" s="17"/>
    </row>
    <row r="23" spans="1:25" x14ac:dyDescent="0.2">
      <c r="C23" s="17"/>
      <c r="D23" s="17" t="s">
        <v>6</v>
      </c>
      <c r="E23" s="17"/>
      <c r="F23" s="25">
        <v>25</v>
      </c>
      <c r="G23" s="17"/>
      <c r="H23" s="17"/>
    </row>
    <row r="24" spans="1:25" x14ac:dyDescent="0.2">
      <c r="C24" s="17"/>
      <c r="D24" s="17" t="s">
        <v>23</v>
      </c>
      <c r="E24" s="17"/>
      <c r="F24" s="30">
        <v>0.75</v>
      </c>
      <c r="G24" s="17"/>
      <c r="H24" s="17"/>
      <c r="I24" s="4"/>
      <c r="V24" s="7"/>
    </row>
    <row r="25" spans="1:25" x14ac:dyDescent="0.2">
      <c r="C25" s="17"/>
      <c r="D25" s="17" t="s">
        <v>24</v>
      </c>
      <c r="E25" s="17"/>
      <c r="F25" s="25">
        <v>1635</v>
      </c>
      <c r="G25" s="17" t="s">
        <v>7</v>
      </c>
      <c r="H25" s="17"/>
      <c r="U25" s="8"/>
    </row>
    <row r="26" spans="1:25" x14ac:dyDescent="0.2">
      <c r="C26" s="17"/>
      <c r="D26" s="17" t="s">
        <v>25</v>
      </c>
      <c r="E26" s="17"/>
      <c r="F26" s="31">
        <f>SUM(D17:N17)*F24</f>
        <v>722.08584886520487</v>
      </c>
      <c r="G26" s="17" t="s">
        <v>7</v>
      </c>
      <c r="H26" s="17"/>
      <c r="U26" s="8"/>
    </row>
    <row r="27" spans="1:25" x14ac:dyDescent="0.2">
      <c r="C27" s="17"/>
      <c r="D27" s="17" t="s">
        <v>12</v>
      </c>
      <c r="E27" s="17"/>
      <c r="F27" s="14">
        <f>F23*F22</f>
        <v>3381.9304186308818</v>
      </c>
      <c r="G27" s="17" t="s">
        <v>7</v>
      </c>
      <c r="H27" s="17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5" x14ac:dyDescent="0.2">
      <c r="C28" s="17"/>
      <c r="D28" s="17" t="s">
        <v>26</v>
      </c>
      <c r="E28" s="17"/>
      <c r="F28" s="14">
        <f>F27+F26</f>
        <v>4104.0162674960866</v>
      </c>
      <c r="G28" s="17" t="s">
        <v>7</v>
      </c>
      <c r="H28" s="17"/>
    </row>
    <row r="29" spans="1:25" x14ac:dyDescent="0.2">
      <c r="C29" s="17"/>
      <c r="D29" s="27" t="s">
        <v>13</v>
      </c>
      <c r="E29" s="27"/>
      <c r="F29" s="15">
        <f>(F28/F25)^0.1-1</f>
        <v>9.6400264546144365E-2</v>
      </c>
      <c r="G29" s="27"/>
      <c r="H29" s="17"/>
    </row>
    <row r="30" spans="1:25" x14ac:dyDescent="0.2">
      <c r="C30" s="9"/>
      <c r="D30" s="17"/>
      <c r="E30" s="17"/>
      <c r="F30" s="17"/>
      <c r="G30" s="17"/>
      <c r="H30" s="9"/>
    </row>
    <row r="31" spans="1:25" x14ac:dyDescent="0.2">
      <c r="Y31" s="7"/>
    </row>
  </sheetData>
  <conditionalFormatting sqref="H6:H8">
    <cfRule type="top10" dxfId="7" priority="6" percent="1" rank="10"/>
  </conditionalFormatting>
  <conditionalFormatting sqref="C6:F8">
    <cfRule type="top10" dxfId="6" priority="5" percent="1" rank="10"/>
  </conditionalFormatting>
  <conditionalFormatting sqref="H9">
    <cfRule type="top10" dxfId="5" priority="3" percent="1" rank="10"/>
  </conditionalFormatting>
  <conditionalFormatting sqref="H2:H5">
    <cfRule type="top10" dxfId="4" priority="1" percent="1" rank="10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Netflix</vt:lpstr>
      <vt:lpstr>Adobe</vt:lpstr>
      <vt:lpstr>TTD</vt:lpstr>
      <vt:lpstr>Square</vt:lpstr>
      <vt:lpstr>Amazon</vt:lpstr>
      <vt:lpstr>JNJ</vt:lpstr>
      <vt:lpstr>Unilever</vt:lpstr>
      <vt:lpstr>Visa</vt:lpstr>
      <vt:lpstr>Microsoft</vt:lpstr>
      <vt:lpstr>Apple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Jakob</dc:creator>
  <cp:lastModifiedBy>Benjamin Franzil</cp:lastModifiedBy>
  <dcterms:created xsi:type="dcterms:W3CDTF">2020-02-09T06:30:31Z</dcterms:created>
  <dcterms:modified xsi:type="dcterms:W3CDTF">2020-10-28T08:53:17Z</dcterms:modified>
</cp:coreProperties>
</file>